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Vans" sheetId="2" state="visible" r:id="rId4"/>
    <sheet name="Statement" sheetId="3" state="visible" r:id="rId5"/>
    <sheet name="Summary" sheetId="4" state="visible" r:id="rId6"/>
  </sheets>
  <definedNames>
    <definedName function="false" hidden="false" name="DayEnd" vbProcedure="false">'Start here'!$C$18</definedName>
    <definedName function="false" hidden="false" name="DayStart" vbProcedure="false">'Start here'!$C$17</definedName>
    <definedName function="false" hidden="false" name="FlagPremium" vbProcedure="false">'Start here'!$C$21</definedName>
    <definedName function="false" hidden="false" name="FlagSat" vbProcedure="false">'Start here'!$C$19</definedName>
    <definedName function="false" hidden="false" name="FlagSun" vbProcedure="false">'Start here'!$C$20</definedName>
    <definedName function="false" hidden="false" name="MileTolerance" vbProcedure="false">'Start here'!$C$16</definedName>
    <definedName function="false" hidden="false" name="MinMiles" vbProcedure="false">'Start here'!$C$15</definedName>
    <definedName function="false" hidden="false" name="TankMargin" vbProcedure="false">'Start here'!$C$14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As on the V5C, for example DV20 PVT. Spaces don't matter.</t>
        </r>
      </text>
    </comment>
    <comment ref="C1" authorId="0">
      <text>
        <r>
          <rPr>
            <sz val="10"/>
            <rFont val="Arial"/>
            <family val="2"/>
          </rPr>
          <t xml:space="preserve">From the handbook or the maker's website.</t>
        </r>
      </text>
    </comment>
    <comment ref="D1" authorId="0">
      <text>
        <r>
          <rPr>
            <sz val="10"/>
            <rFont val="Arial"/>
            <family val="2"/>
          </rPr>
          <t xml:space="preserve">Only the last 4 digits, to match the statement. Never type the full card number or the PIN here. A card held by a person rather than a van: leave Registration empty and put their name under Driver.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The date of the fill. A date and time in one cell works too.</t>
        </r>
      </text>
    </comment>
    <comment ref="B1" authorId="0">
      <text>
        <r>
          <rPr>
            <sz val="10"/>
            <rFont val="Arial"/>
            <family val="2"/>
          </rPr>
          <t xml:space="preserve">Optional. Fills outside your working day are flagged.</t>
        </r>
      </text>
    </comment>
    <comment ref="C1" authorId="0">
      <text>
        <r>
          <rPr>
            <sz val="10"/>
            <rFont val="Arial"/>
            <family val="2"/>
          </rPr>
          <t xml:space="preserve">As on the statement, for example ****7316. Only the last 4 digits are used.</t>
        </r>
      </text>
    </comment>
    <comment ref="D1" authorId="0">
      <text>
        <r>
          <rPr>
            <sz val="10"/>
            <rFont val="Arial"/>
            <family val="2"/>
          </rPr>
          <t xml:space="preserve">Optional. The registration on the statement line, if it has one. If it's empty, the card's van is used.</t>
        </r>
      </text>
    </comment>
    <comment ref="F1" authorId="0">
      <text>
        <r>
          <rPr>
            <sz val="10"/>
            <rFont val="Arial"/>
            <family val="2"/>
          </rPr>
          <t xml:space="preserve">As on the statement: Diesel, Unleaded, AdBlue, Shop, Car wash and so on.</t>
        </r>
      </text>
    </comment>
    <comment ref="I1" authorId="0">
      <text>
        <r>
          <rPr>
            <sz val="10"/>
            <rFont val="Arial"/>
            <family val="2"/>
          </rPr>
          <t xml:space="preserve">Optional. The mileage the driver keyed in at the pump, if your statement shows it.</t>
        </r>
      </text>
    </comment>
    <comment ref="J1" authorId="0">
      <text>
        <r>
          <rPr>
            <sz val="10"/>
            <rFont val="Arial"/>
            <family val="2"/>
          </rPr>
          <t xml:space="preserve">Yes when you've found the driver's receipt or fuel stop for this line, No when there isn't one.</t>
        </r>
      </text>
    </comment>
    <comment ref="K1" authorId="0">
      <text>
        <r>
          <rPr>
            <sz val="10"/>
            <rFont val="Arial"/>
            <family val="2"/>
          </rPr>
          <t xml:space="preserve">Optional. The odometer reading from the receipt, photo or fuel stop, to compare with the pump mileage.</t>
        </r>
      </text>
    </comment>
    <comment ref="L1" authorId="0">
      <text>
        <r>
          <rPr>
            <sz val="10"/>
            <rFont val="Arial"/>
            <family val="2"/>
          </rPr>
          <t xml:space="preserve">Worked out from the line, the Vans sheet and your settings. A flag is a question to ask, not proof of misuse.</t>
        </r>
      </text>
    </comment>
    <comment ref="M1" authorId="0">
      <text>
        <r>
          <rPr>
            <sz val="10"/>
            <rFont val="Arial"/>
            <family val="2"/>
          </rPr>
          <t xml:space="preserve">Explained, Asked the driver or Confirmed misuse.</t>
        </r>
      </text>
    </comment>
  </commentList>
</comments>
</file>

<file path=xl/sharedStrings.xml><?xml version="1.0" encoding="utf-8"?>
<sst xmlns="http://schemas.openxmlformats.org/spreadsheetml/2006/main" count="171" uniqueCount="122">
  <si>
    <t xml:space="preserve">Fuel card reconciliation</t>
  </si>
  <si>
    <t xml:space="preserve">Check every line of your fuel card statement and see which ones need a question.</t>
  </si>
  <si>
    <t xml:space="preserve">Free from VanStamp · vanstamp.co.uk</t>
  </si>
  <si>
    <t xml:space="preserve">How to use it</t>
  </si>
  <si>
    <t xml:space="preserve">1.</t>
  </si>
  <si>
    <t xml:space="preserve">On the Vans sheet, list each van: its registration, fuel, tank size in litres and the last 4 digits of the fuel card kept in it.</t>
  </si>
  <si>
    <t xml:space="preserve">2.</t>
  </si>
  <si>
    <t xml:space="preserve">On the Statement sheet, clear the example lines (select columns A to K and press Delete), then paste your statement: date, time, card, registration, site, product, litres, amount and the mileage keyed at the pump, if your statement has them.</t>
  </si>
  <si>
    <t xml:space="preserve">3.</t>
  </si>
  <si>
    <t xml:space="preserve">Go through the lines with your drivers' receipts or fuel stop records. In column J put Yes when you've found the receipt, or No when there isn't one. Add the odometer reading from the receipt or photo in column K if you have it.</t>
  </si>
  <si>
    <t xml:space="preserve">4.</t>
  </si>
  <si>
    <t xml:space="preserve">Read the Flags column. A flag isn't proof of misuse: it's a question to ask. Mark each flagged line Explained, Asked the driver or Confirmed misuse, and add a note.</t>
  </si>
  <si>
    <t xml:space="preserve">5.</t>
  </si>
  <si>
    <t xml:space="preserve">The Summary sheet shows each van's litres, AdBlue, spend and the lines still to decide.</t>
  </si>
  <si>
    <t xml:space="preserve">Your settings</t>
  </si>
  <si>
    <t xml:space="preserve">Setting</t>
  </si>
  <si>
    <t xml:space="preserve">Value</t>
  </si>
  <si>
    <t xml:space="preserve">What it does</t>
  </si>
  <si>
    <t xml:space="preserve">Tank margin</t>
  </si>
  <si>
    <t xml:space="preserve">A brimmed tank takes a little more than its official size. A fill over the tank size plus this margin is flagged.</t>
  </si>
  <si>
    <t xml:space="preserve">Fewest miles between fills</t>
  </si>
  <si>
    <t xml:space="preserve">A van filled again after fewer miles than this is flagged. Needs the mileage keyed at the pump.</t>
  </si>
  <si>
    <t xml:space="preserve">Pump mileage tolerance (miles)</t>
  </si>
  <si>
    <t xml:space="preserve">How far the mileage keyed at the pump may be from the odometer reading in column K.</t>
  </si>
  <si>
    <t xml:space="preserve">Working day starts</t>
  </si>
  <si>
    <t xml:space="preserve">Fills before this time are flagged, when the statement has times.</t>
  </si>
  <si>
    <t xml:space="preserve">Working day ends</t>
  </si>
  <si>
    <t xml:space="preserve">Fills after this time are flagged, when the statement has times.</t>
  </si>
  <si>
    <t xml:space="preserve">Flag Saturday fills</t>
  </si>
  <si>
    <t xml:space="preserve">No</t>
  </si>
  <si>
    <t xml:space="preserve">Yes if your vans don't normally work on Saturdays.</t>
  </si>
  <si>
    <t xml:space="preserve">Flag Sunday fills</t>
  </si>
  <si>
    <t xml:space="preserve">Yes</t>
  </si>
  <si>
    <t xml:space="preserve">No if your vans normally work on Sundays.</t>
  </si>
  <si>
    <t xml:space="preserve">Flag premium fuel</t>
  </si>
  <si>
    <t xml:space="preserve">Super unleaded, premium diesel and similar, which most vans don't need.</t>
  </si>
  <si>
    <t xml:space="preserve">Key</t>
  </si>
  <si>
    <t xml:space="preserve">Yellow cells: fill these in</t>
  </si>
  <si>
    <t xml:space="preserve">Grey cells: worked out for you, don't edit</t>
  </si>
  <si>
    <t xml:space="preserve">Only the last 4 digits of a card are needed. Don't keep full card numbers or PINs in this file.</t>
  </si>
  <si>
    <t xml:space="preserve">The worked-out columns on the Statement sheet are grouped and hidden; press + above column O to see them.</t>
  </si>
  <si>
    <t xml:space="preserve">A flag isn't proof of misuse. Most have an honest explanation, so ask before you decide.</t>
  </si>
  <si>
    <t xml:space="preserve">The example vans, drivers and lines are made up. This template doesn't give tax or legal advice.</t>
  </si>
  <si>
    <t xml:space="preserve">VanStamp does these checks for you: drivers photograph the pump and the odometer at each fuel stop, and your statement is matched to them automatically.</t>
  </si>
  <si>
    <t xml:space="preserve">Registration</t>
  </si>
  <si>
    <t xml:space="preserve">Fuel</t>
  </si>
  <si>
    <t xml:space="preserve">Tank size (litres)</t>
  </si>
  <si>
    <t xml:space="preserve">Fuel card (last 4 digits)</t>
  </si>
  <si>
    <t xml:space="preserve">Driver</t>
  </si>
  <si>
    <t xml:space="preserve">Notes</t>
  </si>
  <si>
    <t xml:space="preserve">Lookup key (worked out)</t>
  </si>
  <si>
    <t xml:space="preserve">DV20 PVT</t>
  </si>
  <si>
    <t xml:space="preserve">Diesel</t>
  </si>
  <si>
    <t xml:space="preserve">7316</t>
  </si>
  <si>
    <t xml:space="preserve">Priya Shah</t>
  </si>
  <si>
    <t xml:space="preserve">Example: replace with your own vans</t>
  </si>
  <si>
    <t xml:space="preserve">DV22 SPR</t>
  </si>
  <si>
    <t xml:space="preserve">4402</t>
  </si>
  <si>
    <t xml:space="preserve">Tom Evans</t>
  </si>
  <si>
    <t xml:space="preserve">DV24 VAN</t>
  </si>
  <si>
    <t xml:space="preserve">9015</t>
  </si>
  <si>
    <t xml:space="preserve">Sam Carter</t>
  </si>
  <si>
    <t xml:space="preserve">Date</t>
  </si>
  <si>
    <t xml:space="preserve">Time</t>
  </si>
  <si>
    <t xml:space="preserve">Card</t>
  </si>
  <si>
    <t xml:space="preserve">Site</t>
  </si>
  <si>
    <t xml:space="preserve">Product</t>
  </si>
  <si>
    <t xml:space="preserve">Litres</t>
  </si>
  <si>
    <t xml:space="preserve">Amount (£)</t>
  </si>
  <si>
    <t xml:space="preserve">Pump mileage</t>
  </si>
  <si>
    <t xml:space="preserve">Driver's receipt?</t>
  </si>
  <si>
    <t xml:space="preserve">Odometer (receipt or photo)</t>
  </si>
  <si>
    <t xml:space="preserve">Flags</t>
  </si>
  <si>
    <t xml:space="preserve">Your decision</t>
  </si>
  <si>
    <t xml:space="preserve">Note</t>
  </si>
  <si>
    <t xml:space="preserve">Card last 4</t>
  </si>
  <si>
    <t xml:space="preserve">Card row</t>
  </si>
  <si>
    <t xml:space="preserve">Card's van</t>
  </si>
  <si>
    <t xml:space="preserve">Van</t>
  </si>
  <si>
    <t xml:space="preserve">Van row</t>
  </si>
  <si>
    <t xml:space="preserve">Van fuel</t>
  </si>
  <si>
    <t xml:space="preserve">Tank</t>
  </si>
  <si>
    <t xml:space="preserve">Bought</t>
  </si>
  <si>
    <t xml:space="preserve">Time of day</t>
  </si>
  <si>
    <t xml:space="preserve">Day</t>
  </si>
  <si>
    <t xml:space="preserve">Fills that day</t>
  </si>
  <si>
    <t xml:space="preserve">Previous fill mileage</t>
  </si>
  <si>
    <t xml:space="preserve">Miles since previous fill</t>
  </si>
  <si>
    <t xml:space="preserve">Highest mileage on earlier days</t>
  </si>
  <si>
    <t xml:space="preserve">Flags (raw)</t>
  </si>
  <si>
    <t xml:space="preserve">Has flag</t>
  </si>
  <si>
    <t xml:space="preserve">Is a line</t>
  </si>
  <si>
    <t xml:space="preserve">****7316</t>
  </si>
  <si>
    <t xml:space="preserve">Demo Fuel Stop, Leeds</t>
  </si>
  <si>
    <t xml:space="preserve">Example lines: clear A to K and paste yours</t>
  </si>
  <si>
    <t xml:space="preserve">****4402</t>
  </si>
  <si>
    <t xml:space="preserve">Demo Fuel Stop, York</t>
  </si>
  <si>
    <t xml:space="preserve">****9015</t>
  </si>
  <si>
    <t xml:space="preserve">Demo Fuel Stop, Harrogate</t>
  </si>
  <si>
    <t xml:space="preserve">AdBlue</t>
  </si>
  <si>
    <t xml:space="preserve">Shop</t>
  </si>
  <si>
    <t xml:space="preserve">Demo Fuel Stop, Sheffield</t>
  </si>
  <si>
    <t xml:space="preserve">Unleaded</t>
  </si>
  <si>
    <t xml:space="preserve">Demo Fuel Stop, Ripon</t>
  </si>
  <si>
    <t xml:space="preserve">Demo Fuel Stop, Wetherby</t>
  </si>
  <si>
    <t xml:space="preserve">Premium diesel</t>
  </si>
  <si>
    <t xml:space="preserve">Summary</t>
  </si>
  <si>
    <t xml:space="preserve">Worked out from the Statement and Vans sheets. Diesel and petrol litres leave AdBlue out.</t>
  </si>
  <si>
    <t xml:space="preserve">Lines on the statement</t>
  </si>
  <si>
    <t xml:space="preserve">Total spend</t>
  </si>
  <si>
    <t xml:space="preserve">Diesel and petrol (litres)</t>
  </si>
  <si>
    <t xml:space="preserve">AdBlue (litres)</t>
  </si>
  <si>
    <t xml:space="preserve">Lines not yet checked against a receipt</t>
  </si>
  <si>
    <t xml:space="preserve">Lines with a flag</t>
  </si>
  <si>
    <t xml:space="preserve">Flagged lines still to decide</t>
  </si>
  <si>
    <t xml:space="preserve">Confirmed misuse</t>
  </si>
  <si>
    <t xml:space="preserve">Per van</t>
  </si>
  <si>
    <t xml:space="preserve">Lines</t>
  </si>
  <si>
    <t xml:space="preserve">Spend (£)</t>
  </si>
  <si>
    <t xml:space="preserve">Flagged lines</t>
  </si>
  <si>
    <t xml:space="preserve">Still to decide</t>
  </si>
  <si>
    <t xml:space="preserve">Lines not linked to one of your vans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</si>
</sst>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%"/>
    <numFmt numFmtId="166" formatCode="#,##0"/>
    <numFmt numFmtId="167" formatCode="hh:mm"/>
    <numFmt numFmtId="168" formatCode="@"/>
    <numFmt numFmtId="169" formatCode="0"/>
    <numFmt numFmtId="170" formatCode="dd/mm/yyyy"/>
    <numFmt numFmtId="171" formatCode="0.00"/>
    <numFmt numFmtId="172" formatCode="\£#,##0.00"/>
    <numFmt numFmtId="173" formatCode="#,##0.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024"/>
      <name val="Arial"/>
      <family val="0"/>
      <charset val="1"/>
    </font>
    <font>
      <sz val="11"/>
      <color rgb="FF5B6670"/>
      <name val="Arial"/>
      <family val="0"/>
      <charset val="1"/>
    </font>
    <font>
      <b val="true"/>
      <sz val="10"/>
      <color rgb="FF2F8A3D"/>
      <name val="Arial"/>
      <family val="0"/>
      <charset val="1"/>
    </font>
    <font>
      <b val="true"/>
      <sz val="13"/>
      <color rgb="FF142024"/>
      <name val="Arial"/>
      <family val="0"/>
      <charset val="1"/>
    </font>
    <font>
      <sz val="10"/>
      <color rgb="FF1420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42024"/>
      <name val="Arial"/>
      <family val="0"/>
      <charset val="1"/>
    </font>
    <font>
      <sz val="10"/>
      <color rgb="FF1F3FBF"/>
      <name val="Arial"/>
      <family val="0"/>
      <charset val="1"/>
    </font>
    <font>
      <sz val="9"/>
      <color rgb="FF5B6670"/>
      <name val="Arial"/>
      <family val="0"/>
      <charset val="1"/>
    </font>
    <font>
      <b val="true"/>
      <sz val="9"/>
      <color rgb="FF2F8A3D"/>
      <name val="Arial"/>
      <family val="0"/>
      <charset val="1"/>
    </font>
    <font>
      <sz val="10"/>
      <name val="Arial"/>
      <family val="2"/>
    </font>
    <font>
      <b val="true"/>
      <sz val="10"/>
      <color rgb="FF8A3B00"/>
      <name val="Arial"/>
      <family val="0"/>
      <charset val="1"/>
    </font>
    <font>
      <i val="true"/>
      <sz val="9"/>
      <color rgb="FF5B6670"/>
      <name val="Arial"/>
      <family val="0"/>
      <charset val="1"/>
    </font>
    <font>
      <b val="true"/>
      <sz val="16"/>
      <color rgb="FF142024"/>
      <name val="Arial"/>
      <family val="0"/>
      <charset val="1"/>
    </font>
    <font>
      <sz val="10"/>
      <color rgb="FF5B6670"/>
      <name val="Arial"/>
      <family val="0"/>
      <charset val="1"/>
    </font>
    <font>
      <b val="true"/>
      <sz val="10"/>
      <color rgb="FF5B667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F8A3D"/>
        <bgColor rgb="FF008000"/>
      </patternFill>
    </fill>
    <fill>
      <patternFill patternType="solid">
        <fgColor rgb="FFFFF7D6"/>
        <bgColor rgb="FFFFE7C2"/>
      </patternFill>
    </fill>
    <fill>
      <patternFill patternType="solid">
        <fgColor rgb="FFEEF1F3"/>
        <bgColor rgb="FFDDF0DF"/>
      </patternFill>
    </fill>
    <fill>
      <patternFill patternType="solid">
        <fgColor rgb="FF8A949C"/>
        <bgColor rgb="FF808080"/>
      </patternFill>
    </fill>
    <fill>
      <patternFill patternType="solid">
        <fgColor rgb="FF14202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E0"/>
      </left>
      <right style="thin">
        <color rgb="FFD5DBE0"/>
      </right>
      <top style="thin">
        <color rgb="FFD5DBE0"/>
      </top>
      <bottom style="thin">
        <color rgb="FFD5DB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ADBD8"/>
        </patternFill>
      </fill>
    </dxf>
    <dxf>
      <fill>
        <patternFill>
          <bgColor rgb="FFDDF0DF"/>
        </patternFill>
      </fill>
    </dxf>
    <dxf>
      <fill>
        <patternFill>
          <bgColor rgb="FFFFE7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EF1F3"/>
      <rgbColor rgb="FF660066"/>
      <rgbColor rgb="FFFF8080"/>
      <rgbColor rgb="FF0066CC"/>
      <rgbColor rgb="FFD5DB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0DF"/>
      <rgbColor rgb="FFFFE7C2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FF6600"/>
      <rgbColor rgb="FF5B6670"/>
      <rgbColor rgb="FF8A949C"/>
      <rgbColor rgb="FF003366"/>
      <rgbColor rgb="FF2F8A3D"/>
      <rgbColor rgb="FF142024"/>
      <rgbColor rgb="FF333300"/>
      <rgbColor rgb="FF8A3B00"/>
      <rgbColor rgb="FF993366"/>
      <rgbColor rgb="FF1F3FB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vanstamp.co.uk/blog/fuel-card-reconciliation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78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5" customFormat="false" ht="16.15" hidden="false" customHeight="false" outlineLevel="0" collapsed="false">
      <c r="B5" s="4" t="s">
        <v>3</v>
      </c>
    </row>
    <row r="6" customFormat="false" ht="30" hidden="false" customHeight="true" outlineLevel="0" collapsed="false">
      <c r="A6" s="5" t="s">
        <v>4</v>
      </c>
      <c r="B6" s="6" t="s">
        <v>5</v>
      </c>
      <c r="C6" s="6"/>
      <c r="D6" s="6"/>
    </row>
    <row r="7" customFormat="false" ht="30" hidden="false" customHeight="true" outlineLevel="0" collapsed="false">
      <c r="A7" s="5" t="s">
        <v>6</v>
      </c>
      <c r="B7" s="6" t="s">
        <v>7</v>
      </c>
      <c r="C7" s="6"/>
      <c r="D7" s="6"/>
    </row>
    <row r="8" customFormat="false" ht="30" hidden="false" customHeight="true" outlineLevel="0" collapsed="false">
      <c r="A8" s="5" t="s">
        <v>8</v>
      </c>
      <c r="B8" s="6" t="s">
        <v>9</v>
      </c>
      <c r="C8" s="6"/>
      <c r="D8" s="6"/>
    </row>
    <row r="9" customFormat="false" ht="30" hidden="false" customHeight="true" outlineLevel="0" collapsed="false">
      <c r="A9" s="5" t="s">
        <v>10</v>
      </c>
      <c r="B9" s="6" t="s">
        <v>11</v>
      </c>
      <c r="C9" s="6"/>
      <c r="D9" s="6"/>
    </row>
    <row r="10" customFormat="false" ht="30" hidden="false" customHeight="true" outlineLevel="0" collapsed="false">
      <c r="A10" s="5" t="s">
        <v>12</v>
      </c>
      <c r="B10" s="6" t="s">
        <v>13</v>
      </c>
      <c r="C10" s="6"/>
      <c r="D10" s="6"/>
    </row>
    <row r="12" customFormat="false" ht="16.15" hidden="false" customHeight="false" outlineLevel="0" collapsed="false">
      <c r="B12" s="4" t="s">
        <v>14</v>
      </c>
    </row>
    <row r="13" customFormat="false" ht="15" hidden="false" customHeight="false" outlineLevel="0" collapsed="false">
      <c r="B13" s="7" t="s">
        <v>15</v>
      </c>
      <c r="C13" s="7" t="s">
        <v>16</v>
      </c>
      <c r="D13" s="7" t="s">
        <v>17</v>
      </c>
    </row>
    <row r="14" customFormat="false" ht="25.5" hidden="false" customHeight="true" outlineLevel="0" collapsed="false">
      <c r="B14" s="8" t="s">
        <v>18</v>
      </c>
      <c r="C14" s="9" t="n">
        <v>0.05</v>
      </c>
      <c r="D14" s="10" t="s">
        <v>19</v>
      </c>
    </row>
    <row r="15" customFormat="false" ht="25.5" hidden="false" customHeight="true" outlineLevel="0" collapsed="false">
      <c r="B15" s="8" t="s">
        <v>20</v>
      </c>
      <c r="C15" s="11" t="n">
        <v>50</v>
      </c>
      <c r="D15" s="10" t="s">
        <v>21</v>
      </c>
    </row>
    <row r="16" customFormat="false" ht="25.5" hidden="false" customHeight="true" outlineLevel="0" collapsed="false">
      <c r="B16" s="8" t="s">
        <v>22</v>
      </c>
      <c r="C16" s="11" t="n">
        <v>50</v>
      </c>
      <c r="D16" s="10" t="s">
        <v>23</v>
      </c>
    </row>
    <row r="17" customFormat="false" ht="25.5" hidden="false" customHeight="true" outlineLevel="0" collapsed="false">
      <c r="B17" s="8" t="s">
        <v>24</v>
      </c>
      <c r="C17" s="12" t="n">
        <v>0.25</v>
      </c>
      <c r="D17" s="10" t="s">
        <v>25</v>
      </c>
    </row>
    <row r="18" customFormat="false" ht="25.5" hidden="false" customHeight="true" outlineLevel="0" collapsed="false">
      <c r="B18" s="8" t="s">
        <v>26</v>
      </c>
      <c r="C18" s="12" t="n">
        <v>0.833333333333333</v>
      </c>
      <c r="D18" s="10" t="s">
        <v>27</v>
      </c>
    </row>
    <row r="19" customFormat="false" ht="25.5" hidden="false" customHeight="true" outlineLevel="0" collapsed="false">
      <c r="B19" s="8" t="s">
        <v>28</v>
      </c>
      <c r="C19" s="13" t="s">
        <v>29</v>
      </c>
      <c r="D19" s="10" t="s">
        <v>30</v>
      </c>
    </row>
    <row r="20" customFormat="false" ht="25.5" hidden="false" customHeight="true" outlineLevel="0" collapsed="false">
      <c r="B20" s="8" t="s">
        <v>31</v>
      </c>
      <c r="C20" s="13" t="s">
        <v>32</v>
      </c>
      <c r="D20" s="10" t="s">
        <v>33</v>
      </c>
    </row>
    <row r="21" customFormat="false" ht="25.5" hidden="false" customHeight="true" outlineLevel="0" collapsed="false">
      <c r="B21" s="8" t="s">
        <v>34</v>
      </c>
      <c r="C21" s="13" t="s">
        <v>32</v>
      </c>
      <c r="D21" s="10" t="s">
        <v>35</v>
      </c>
    </row>
    <row r="23" customFormat="false" ht="16.15" hidden="false" customHeight="false" outlineLevel="0" collapsed="false">
      <c r="B23" s="4" t="s">
        <v>36</v>
      </c>
    </row>
    <row r="24" customFormat="false" ht="15" hidden="false" customHeight="false" outlineLevel="0" collapsed="false">
      <c r="B24" s="14" t="s">
        <v>37</v>
      </c>
    </row>
    <row r="25" customFormat="false" ht="15" hidden="false" customHeight="false" outlineLevel="0" collapsed="false">
      <c r="B25" s="15" t="s">
        <v>38</v>
      </c>
    </row>
    <row r="27" customFormat="false" ht="15.75" hidden="false" customHeight="true" outlineLevel="0" collapsed="false">
      <c r="B27" s="16" t="s">
        <v>39</v>
      </c>
      <c r="C27" s="16"/>
      <c r="D27" s="16"/>
    </row>
    <row r="28" customFormat="false" ht="15.75" hidden="false" customHeight="true" outlineLevel="0" collapsed="false">
      <c r="B28" s="16" t="s">
        <v>40</v>
      </c>
      <c r="C28" s="16"/>
      <c r="D28" s="16"/>
    </row>
    <row r="29" customFormat="false" ht="15.75" hidden="false" customHeight="true" outlineLevel="0" collapsed="false">
      <c r="B29" s="16" t="s">
        <v>41</v>
      </c>
      <c r="C29" s="16"/>
      <c r="D29" s="16"/>
    </row>
    <row r="30" customFormat="false" ht="15.75" hidden="false" customHeight="true" outlineLevel="0" collapsed="false">
      <c r="B30" s="16" t="s">
        <v>42</v>
      </c>
      <c r="C30" s="16"/>
      <c r="D30" s="16"/>
    </row>
    <row r="31" customFormat="false" ht="15.75" hidden="false" customHeight="true" outlineLevel="0" collapsed="false">
      <c r="B31" s="17" t="s">
        <v>43</v>
      </c>
      <c r="C31" s="17"/>
      <c r="D31" s="17"/>
    </row>
  </sheetData>
  <mergeCells count="10">
    <mergeCell ref="B6:D6"/>
    <mergeCell ref="B7:D7"/>
    <mergeCell ref="B8:D8"/>
    <mergeCell ref="B9:D9"/>
    <mergeCell ref="B10:D10"/>
    <mergeCell ref="B27:D27"/>
    <mergeCell ref="B28:D28"/>
    <mergeCell ref="B29:D29"/>
    <mergeCell ref="B30:D30"/>
    <mergeCell ref="B31:D31"/>
  </mergeCells>
  <dataValidations count="1">
    <dataValidation allowBlank="false" errorStyle="stop" operator="between" showDropDown="false" showErrorMessage="false" showInputMessage="false" sqref="C19:C21" type="list">
      <formula1>"Yes,No"</formula1>
      <formula2>0</formula2>
    </dataValidation>
  </dataValidations>
  <hyperlinks>
    <hyperlink ref="B3" r:id="rId1" display="Free from VanStamp · vanstamp.co.uk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6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30"/>
    <col collapsed="false" customWidth="true" hidden="false" outlineLevel="0" max="7" min="7" style="0" width="14"/>
  </cols>
  <sheetData>
    <row r="1" customFormat="false" ht="30" hidden="false" customHeight="true" outlineLevel="0" collapsed="false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49</v>
      </c>
      <c r="G1" s="18" t="s">
        <v>50</v>
      </c>
    </row>
    <row r="2" customFormat="false" ht="15" hidden="false" customHeight="false" outlineLevel="0" collapsed="false">
      <c r="A2" s="19" t="s">
        <v>51</v>
      </c>
      <c r="B2" s="19" t="s">
        <v>52</v>
      </c>
      <c r="C2" s="20" t="n">
        <v>80</v>
      </c>
      <c r="D2" s="21" t="s">
        <v>53</v>
      </c>
      <c r="E2" s="19" t="s">
        <v>54</v>
      </c>
      <c r="F2" s="19" t="s">
        <v>55</v>
      </c>
      <c r="G2" s="22" t="str">
        <f aca="false">SUBSTITUTE(UPPER(TRIM(A2&amp;""))," ","")</f>
        <v>DV20PVT</v>
      </c>
    </row>
    <row r="3" customFormat="false" ht="15" hidden="false" customHeight="false" outlineLevel="0" collapsed="false">
      <c r="A3" s="19" t="s">
        <v>56</v>
      </c>
      <c r="B3" s="19" t="s">
        <v>52</v>
      </c>
      <c r="C3" s="20" t="n">
        <v>70</v>
      </c>
      <c r="D3" s="21" t="s">
        <v>57</v>
      </c>
      <c r="E3" s="19" t="s">
        <v>58</v>
      </c>
      <c r="F3" s="19"/>
      <c r="G3" s="22" t="str">
        <f aca="false">SUBSTITUTE(UPPER(TRIM(A3&amp;""))," ","")</f>
        <v>DV22SPR</v>
      </c>
    </row>
    <row r="4" customFormat="false" ht="15" hidden="false" customHeight="false" outlineLevel="0" collapsed="false">
      <c r="A4" s="19" t="s">
        <v>59</v>
      </c>
      <c r="B4" s="19" t="s">
        <v>52</v>
      </c>
      <c r="C4" s="20" t="n">
        <v>71</v>
      </c>
      <c r="D4" s="21" t="s">
        <v>60</v>
      </c>
      <c r="E4" s="19" t="s">
        <v>61</v>
      </c>
      <c r="F4" s="19"/>
      <c r="G4" s="22" t="str">
        <f aca="false">SUBSTITUTE(UPPER(TRIM(A4&amp;""))," ","")</f>
        <v>DV24VAN</v>
      </c>
    </row>
    <row r="5" customFormat="false" ht="15" hidden="false" customHeight="false" outlineLevel="0" collapsed="false">
      <c r="A5" s="19"/>
      <c r="B5" s="19"/>
      <c r="C5" s="20"/>
      <c r="D5" s="21"/>
      <c r="E5" s="19"/>
      <c r="F5" s="19"/>
      <c r="G5" s="22" t="str">
        <f aca="false">SUBSTITUTE(UPPER(TRIM(A5&amp;""))," ","")</f>
        <v/>
      </c>
    </row>
    <row r="6" customFormat="false" ht="15" hidden="false" customHeight="false" outlineLevel="0" collapsed="false">
      <c r="A6" s="19"/>
      <c r="B6" s="19"/>
      <c r="C6" s="20"/>
      <c r="D6" s="21"/>
      <c r="E6" s="19"/>
      <c r="F6" s="19"/>
      <c r="G6" s="22" t="str">
        <f aca="false">SUBSTITUTE(UPPER(TRIM(A6&amp;""))," ","")</f>
        <v/>
      </c>
    </row>
    <row r="7" customFormat="false" ht="15" hidden="false" customHeight="false" outlineLevel="0" collapsed="false">
      <c r="A7" s="19"/>
      <c r="B7" s="19"/>
      <c r="C7" s="20"/>
      <c r="D7" s="21"/>
      <c r="E7" s="19"/>
      <c r="F7" s="19"/>
      <c r="G7" s="22" t="str">
        <f aca="false">SUBSTITUTE(UPPER(TRIM(A7&amp;""))," ","")</f>
        <v/>
      </c>
    </row>
    <row r="8" customFormat="false" ht="15" hidden="false" customHeight="false" outlineLevel="0" collapsed="false">
      <c r="A8" s="19"/>
      <c r="B8" s="19"/>
      <c r="C8" s="20"/>
      <c r="D8" s="21"/>
      <c r="E8" s="19"/>
      <c r="F8" s="19"/>
      <c r="G8" s="22" t="str">
        <f aca="false">SUBSTITUTE(UPPER(TRIM(A8&amp;""))," ","")</f>
        <v/>
      </c>
    </row>
    <row r="9" customFormat="false" ht="15" hidden="false" customHeight="false" outlineLevel="0" collapsed="false">
      <c r="A9" s="19"/>
      <c r="B9" s="19"/>
      <c r="C9" s="20"/>
      <c r="D9" s="21"/>
      <c r="E9" s="19"/>
      <c r="F9" s="19"/>
      <c r="G9" s="22" t="str">
        <f aca="false">SUBSTITUTE(UPPER(TRIM(A9&amp;""))," ","")</f>
        <v/>
      </c>
    </row>
    <row r="10" customFormat="false" ht="15" hidden="false" customHeight="false" outlineLevel="0" collapsed="false">
      <c r="A10" s="19"/>
      <c r="B10" s="19"/>
      <c r="C10" s="20"/>
      <c r="D10" s="21"/>
      <c r="E10" s="19"/>
      <c r="F10" s="19"/>
      <c r="G10" s="22" t="str">
        <f aca="false">SUBSTITUTE(UPPER(TRIM(A10&amp;""))," ","")</f>
        <v/>
      </c>
    </row>
    <row r="11" customFormat="false" ht="15" hidden="false" customHeight="false" outlineLevel="0" collapsed="false">
      <c r="A11" s="19"/>
      <c r="B11" s="19"/>
      <c r="C11" s="20"/>
      <c r="D11" s="21"/>
      <c r="E11" s="19"/>
      <c r="F11" s="19"/>
      <c r="G11" s="22" t="str">
        <f aca="false">SUBSTITUTE(UPPER(TRIM(A11&amp;""))," ","")</f>
        <v/>
      </c>
    </row>
    <row r="12" customFormat="false" ht="15" hidden="false" customHeight="false" outlineLevel="0" collapsed="false">
      <c r="A12" s="19"/>
      <c r="B12" s="19"/>
      <c r="C12" s="20"/>
      <c r="D12" s="21"/>
      <c r="E12" s="19"/>
      <c r="F12" s="19"/>
      <c r="G12" s="22" t="str">
        <f aca="false">SUBSTITUTE(UPPER(TRIM(A12&amp;""))," ","")</f>
        <v/>
      </c>
    </row>
    <row r="13" customFormat="false" ht="15" hidden="false" customHeight="false" outlineLevel="0" collapsed="false">
      <c r="A13" s="19"/>
      <c r="B13" s="19"/>
      <c r="C13" s="20"/>
      <c r="D13" s="21"/>
      <c r="E13" s="19"/>
      <c r="F13" s="19"/>
      <c r="G13" s="22" t="str">
        <f aca="false">SUBSTITUTE(UPPER(TRIM(A13&amp;""))," ","")</f>
        <v/>
      </c>
    </row>
    <row r="14" customFormat="false" ht="15" hidden="false" customHeight="false" outlineLevel="0" collapsed="false">
      <c r="A14" s="19"/>
      <c r="B14" s="19"/>
      <c r="C14" s="20"/>
      <c r="D14" s="21"/>
      <c r="E14" s="19"/>
      <c r="F14" s="19"/>
      <c r="G14" s="22" t="str">
        <f aca="false">SUBSTITUTE(UPPER(TRIM(A14&amp;""))," ","")</f>
        <v/>
      </c>
    </row>
    <row r="15" customFormat="false" ht="15" hidden="false" customHeight="false" outlineLevel="0" collapsed="false">
      <c r="A15" s="19"/>
      <c r="B15" s="19"/>
      <c r="C15" s="20"/>
      <c r="D15" s="21"/>
      <c r="E15" s="19"/>
      <c r="F15" s="19"/>
      <c r="G15" s="22" t="str">
        <f aca="false">SUBSTITUTE(UPPER(TRIM(A15&amp;""))," ","")</f>
        <v/>
      </c>
    </row>
    <row r="16" customFormat="false" ht="15" hidden="false" customHeight="false" outlineLevel="0" collapsed="false">
      <c r="A16" s="19"/>
      <c r="B16" s="19"/>
      <c r="C16" s="20"/>
      <c r="D16" s="21"/>
      <c r="E16" s="19"/>
      <c r="F16" s="19"/>
      <c r="G16" s="22" t="str">
        <f aca="false">SUBSTITUTE(UPPER(TRIM(A16&amp;""))," ","")</f>
        <v/>
      </c>
    </row>
    <row r="17" customFormat="false" ht="15" hidden="false" customHeight="false" outlineLevel="0" collapsed="false">
      <c r="A17" s="19"/>
      <c r="B17" s="19"/>
      <c r="C17" s="20"/>
      <c r="D17" s="21"/>
      <c r="E17" s="19"/>
      <c r="F17" s="19"/>
      <c r="G17" s="22" t="str">
        <f aca="false">SUBSTITUTE(UPPER(TRIM(A17&amp;""))," ","")</f>
        <v/>
      </c>
    </row>
    <row r="18" customFormat="false" ht="15" hidden="false" customHeight="false" outlineLevel="0" collapsed="false">
      <c r="A18" s="19"/>
      <c r="B18" s="19"/>
      <c r="C18" s="20"/>
      <c r="D18" s="21"/>
      <c r="E18" s="19"/>
      <c r="F18" s="19"/>
      <c r="G18" s="22" t="str">
        <f aca="false">SUBSTITUTE(UPPER(TRIM(A18&amp;""))," ","")</f>
        <v/>
      </c>
    </row>
    <row r="19" customFormat="false" ht="15" hidden="false" customHeight="false" outlineLevel="0" collapsed="false">
      <c r="A19" s="19"/>
      <c r="B19" s="19"/>
      <c r="C19" s="20"/>
      <c r="D19" s="21"/>
      <c r="E19" s="19"/>
      <c r="F19" s="19"/>
      <c r="G19" s="22" t="str">
        <f aca="false">SUBSTITUTE(UPPER(TRIM(A19&amp;""))," ","")</f>
        <v/>
      </c>
    </row>
    <row r="20" customFormat="false" ht="15" hidden="false" customHeight="false" outlineLevel="0" collapsed="false">
      <c r="A20" s="19"/>
      <c r="B20" s="19"/>
      <c r="C20" s="20"/>
      <c r="D20" s="21"/>
      <c r="E20" s="19"/>
      <c r="F20" s="19"/>
      <c r="G20" s="22" t="str">
        <f aca="false">SUBSTITUTE(UPPER(TRIM(A20&amp;""))," ","")</f>
        <v/>
      </c>
    </row>
    <row r="21" customFormat="false" ht="15" hidden="false" customHeight="false" outlineLevel="0" collapsed="false">
      <c r="A21" s="19"/>
      <c r="B21" s="19"/>
      <c r="C21" s="20"/>
      <c r="D21" s="21"/>
      <c r="E21" s="19"/>
      <c r="F21" s="19"/>
      <c r="G21" s="22" t="str">
        <f aca="false">SUBSTITUTE(UPPER(TRIM(A21&amp;""))," ","")</f>
        <v/>
      </c>
    </row>
    <row r="22" customFormat="false" ht="15" hidden="false" customHeight="false" outlineLevel="0" collapsed="false">
      <c r="A22" s="19"/>
      <c r="B22" s="19"/>
      <c r="C22" s="20"/>
      <c r="D22" s="21"/>
      <c r="E22" s="19"/>
      <c r="F22" s="19"/>
      <c r="G22" s="22" t="str">
        <f aca="false">SUBSTITUTE(UPPER(TRIM(A22&amp;""))," ","")</f>
        <v/>
      </c>
    </row>
    <row r="23" customFormat="false" ht="15" hidden="false" customHeight="false" outlineLevel="0" collapsed="false">
      <c r="A23" s="19"/>
      <c r="B23" s="19"/>
      <c r="C23" s="20"/>
      <c r="D23" s="21"/>
      <c r="E23" s="19"/>
      <c r="F23" s="19"/>
      <c r="G23" s="22" t="str">
        <f aca="false">SUBSTITUTE(UPPER(TRIM(A23&amp;""))," ","")</f>
        <v/>
      </c>
    </row>
    <row r="24" customFormat="false" ht="15" hidden="false" customHeight="false" outlineLevel="0" collapsed="false">
      <c r="A24" s="19"/>
      <c r="B24" s="19"/>
      <c r="C24" s="20"/>
      <c r="D24" s="21"/>
      <c r="E24" s="19"/>
      <c r="F24" s="19"/>
      <c r="G24" s="22" t="str">
        <f aca="false">SUBSTITUTE(UPPER(TRIM(A24&amp;""))," ","")</f>
        <v/>
      </c>
    </row>
    <row r="25" customFormat="false" ht="15" hidden="false" customHeight="false" outlineLevel="0" collapsed="false">
      <c r="A25" s="19"/>
      <c r="B25" s="19"/>
      <c r="C25" s="20"/>
      <c r="D25" s="21"/>
      <c r="E25" s="19"/>
      <c r="F25" s="19"/>
      <c r="G25" s="22" t="str">
        <f aca="false">SUBSTITUTE(UPPER(TRIM(A25&amp;""))," ","")</f>
        <v/>
      </c>
    </row>
    <row r="26" customFormat="false" ht="15" hidden="false" customHeight="false" outlineLevel="0" collapsed="false">
      <c r="A26" s="19"/>
      <c r="B26" s="19"/>
      <c r="C26" s="20"/>
      <c r="D26" s="21"/>
      <c r="E26" s="19"/>
      <c r="F26" s="19"/>
      <c r="G26" s="22" t="str">
        <f aca="false">SUBSTITUTE(UPPER(TRIM(A26&amp;""))," ","")</f>
        <v/>
      </c>
    </row>
    <row r="27" customFormat="false" ht="15" hidden="false" customHeight="false" outlineLevel="0" collapsed="false">
      <c r="A27" s="19"/>
      <c r="B27" s="19"/>
      <c r="C27" s="20"/>
      <c r="D27" s="21"/>
      <c r="E27" s="19"/>
      <c r="F27" s="19"/>
      <c r="G27" s="22" t="str">
        <f aca="false">SUBSTITUTE(UPPER(TRIM(A27&amp;""))," ","")</f>
        <v/>
      </c>
    </row>
    <row r="28" customFormat="false" ht="15" hidden="false" customHeight="false" outlineLevel="0" collapsed="false">
      <c r="A28" s="19"/>
      <c r="B28" s="19"/>
      <c r="C28" s="20"/>
      <c r="D28" s="21"/>
      <c r="E28" s="19"/>
      <c r="F28" s="19"/>
      <c r="G28" s="22" t="str">
        <f aca="false">SUBSTITUTE(UPPER(TRIM(A28&amp;""))," ","")</f>
        <v/>
      </c>
    </row>
    <row r="29" customFormat="false" ht="15" hidden="false" customHeight="false" outlineLevel="0" collapsed="false">
      <c r="A29" s="19"/>
      <c r="B29" s="19"/>
      <c r="C29" s="20"/>
      <c r="D29" s="21"/>
      <c r="E29" s="19"/>
      <c r="F29" s="19"/>
      <c r="G29" s="22" t="str">
        <f aca="false">SUBSTITUTE(UPPER(TRIM(A29&amp;""))," ","")</f>
        <v/>
      </c>
    </row>
    <row r="30" customFormat="false" ht="15" hidden="false" customHeight="false" outlineLevel="0" collapsed="false">
      <c r="A30" s="19"/>
      <c r="B30" s="19"/>
      <c r="C30" s="20"/>
      <c r="D30" s="21"/>
      <c r="E30" s="19"/>
      <c r="F30" s="19"/>
      <c r="G30" s="22" t="str">
        <f aca="false">SUBSTITUTE(UPPER(TRIM(A30&amp;""))," ","")</f>
        <v/>
      </c>
    </row>
    <row r="31" customFormat="false" ht="15" hidden="false" customHeight="false" outlineLevel="0" collapsed="false">
      <c r="A31" s="19"/>
      <c r="B31" s="19"/>
      <c r="C31" s="20"/>
      <c r="D31" s="21"/>
      <c r="E31" s="19"/>
      <c r="F31" s="19"/>
      <c r="G31" s="22" t="str">
        <f aca="false">SUBSTITUTE(UPPER(TRIM(A31&amp;""))," ","")</f>
        <v/>
      </c>
    </row>
    <row r="32" customFormat="false" ht="15" hidden="false" customHeight="false" outlineLevel="0" collapsed="false">
      <c r="A32" s="19"/>
      <c r="B32" s="19"/>
      <c r="C32" s="20"/>
      <c r="D32" s="21"/>
      <c r="E32" s="19"/>
      <c r="F32" s="19"/>
      <c r="G32" s="22" t="str">
        <f aca="false">SUBSTITUTE(UPPER(TRIM(A32&amp;""))," ","")</f>
        <v/>
      </c>
    </row>
    <row r="33" customFormat="false" ht="15" hidden="false" customHeight="false" outlineLevel="0" collapsed="false">
      <c r="A33" s="19"/>
      <c r="B33" s="19"/>
      <c r="C33" s="20"/>
      <c r="D33" s="21"/>
      <c r="E33" s="19"/>
      <c r="F33" s="19"/>
      <c r="G33" s="22" t="str">
        <f aca="false">SUBSTITUTE(UPPER(TRIM(A33&amp;""))," ","")</f>
        <v/>
      </c>
    </row>
    <row r="34" customFormat="false" ht="15" hidden="false" customHeight="false" outlineLevel="0" collapsed="false">
      <c r="A34" s="19"/>
      <c r="B34" s="19"/>
      <c r="C34" s="20"/>
      <c r="D34" s="21"/>
      <c r="E34" s="19"/>
      <c r="F34" s="19"/>
      <c r="G34" s="22" t="str">
        <f aca="false">SUBSTITUTE(UPPER(TRIM(A34&amp;""))," ","")</f>
        <v/>
      </c>
    </row>
    <row r="35" customFormat="false" ht="15" hidden="false" customHeight="false" outlineLevel="0" collapsed="false">
      <c r="A35" s="19"/>
      <c r="B35" s="19"/>
      <c r="C35" s="20"/>
      <c r="D35" s="21"/>
      <c r="E35" s="19"/>
      <c r="F35" s="19"/>
      <c r="G35" s="22" t="str">
        <f aca="false">SUBSTITUTE(UPPER(TRIM(A35&amp;""))," ","")</f>
        <v/>
      </c>
    </row>
    <row r="36" customFormat="false" ht="15" hidden="false" customHeight="false" outlineLevel="0" collapsed="false">
      <c r="A36" s="19"/>
      <c r="B36" s="19"/>
      <c r="C36" s="20"/>
      <c r="D36" s="21"/>
      <c r="E36" s="19"/>
      <c r="F36" s="19"/>
      <c r="G36" s="22" t="str">
        <f aca="false">SUBSTITUTE(UPPER(TRIM(A36&amp;""))," ","")</f>
        <v/>
      </c>
    </row>
    <row r="37" customFormat="false" ht="15" hidden="false" customHeight="false" outlineLevel="0" collapsed="false">
      <c r="A37" s="19"/>
      <c r="B37" s="19"/>
      <c r="C37" s="20"/>
      <c r="D37" s="21"/>
      <c r="E37" s="19"/>
      <c r="F37" s="19"/>
      <c r="G37" s="22" t="str">
        <f aca="false">SUBSTITUTE(UPPER(TRIM(A37&amp;""))," ","")</f>
        <v/>
      </c>
    </row>
    <row r="38" customFormat="false" ht="15" hidden="false" customHeight="false" outlineLevel="0" collapsed="false">
      <c r="A38" s="19"/>
      <c r="B38" s="19"/>
      <c r="C38" s="20"/>
      <c r="D38" s="21"/>
      <c r="E38" s="19"/>
      <c r="F38" s="19"/>
      <c r="G38" s="22" t="str">
        <f aca="false">SUBSTITUTE(UPPER(TRIM(A38&amp;""))," ","")</f>
        <v/>
      </c>
    </row>
    <row r="39" customFormat="false" ht="15" hidden="false" customHeight="false" outlineLevel="0" collapsed="false">
      <c r="A39" s="19"/>
      <c r="B39" s="19"/>
      <c r="C39" s="20"/>
      <c r="D39" s="21"/>
      <c r="E39" s="19"/>
      <c r="F39" s="19"/>
      <c r="G39" s="22" t="str">
        <f aca="false">SUBSTITUTE(UPPER(TRIM(A39&amp;""))," ","")</f>
        <v/>
      </c>
    </row>
    <row r="40" customFormat="false" ht="15" hidden="false" customHeight="false" outlineLevel="0" collapsed="false">
      <c r="A40" s="19"/>
      <c r="B40" s="19"/>
      <c r="C40" s="20"/>
      <c r="D40" s="21"/>
      <c r="E40" s="19"/>
      <c r="F40" s="19"/>
      <c r="G40" s="22" t="str">
        <f aca="false">SUBSTITUTE(UPPER(TRIM(A40&amp;""))," ","")</f>
        <v/>
      </c>
    </row>
    <row r="41" customFormat="false" ht="15" hidden="false" customHeight="false" outlineLevel="0" collapsed="false">
      <c r="A41" s="19"/>
      <c r="B41" s="19"/>
      <c r="C41" s="20"/>
      <c r="D41" s="21"/>
      <c r="E41" s="19"/>
      <c r="F41" s="19"/>
      <c r="G41" s="22" t="str">
        <f aca="false">SUBSTITUTE(UPPER(TRIM(A41&amp;""))," ","")</f>
        <v/>
      </c>
    </row>
    <row r="42" customFormat="false" ht="15" hidden="false" customHeight="false" outlineLevel="0" collapsed="false">
      <c r="A42" s="19"/>
      <c r="B42" s="19"/>
      <c r="C42" s="20"/>
      <c r="D42" s="21"/>
      <c r="E42" s="19"/>
      <c r="F42" s="19"/>
      <c r="G42" s="22" t="str">
        <f aca="false">SUBSTITUTE(UPPER(TRIM(A42&amp;""))," ","")</f>
        <v/>
      </c>
    </row>
    <row r="43" customFormat="false" ht="15" hidden="false" customHeight="false" outlineLevel="0" collapsed="false">
      <c r="A43" s="19"/>
      <c r="B43" s="19"/>
      <c r="C43" s="20"/>
      <c r="D43" s="21"/>
      <c r="E43" s="19"/>
      <c r="F43" s="19"/>
      <c r="G43" s="22" t="str">
        <f aca="false">SUBSTITUTE(UPPER(TRIM(A43&amp;""))," ","")</f>
        <v/>
      </c>
    </row>
    <row r="44" customFormat="false" ht="15" hidden="false" customHeight="false" outlineLevel="0" collapsed="false">
      <c r="A44" s="19"/>
      <c r="B44" s="19"/>
      <c r="C44" s="20"/>
      <c r="D44" s="21"/>
      <c r="E44" s="19"/>
      <c r="F44" s="19"/>
      <c r="G44" s="22" t="str">
        <f aca="false">SUBSTITUTE(UPPER(TRIM(A44&amp;""))," ","")</f>
        <v/>
      </c>
    </row>
    <row r="45" customFormat="false" ht="15" hidden="false" customHeight="false" outlineLevel="0" collapsed="false">
      <c r="A45" s="19"/>
      <c r="B45" s="19"/>
      <c r="C45" s="20"/>
      <c r="D45" s="21"/>
      <c r="E45" s="19"/>
      <c r="F45" s="19"/>
      <c r="G45" s="22" t="str">
        <f aca="false">SUBSTITUTE(UPPER(TRIM(A45&amp;""))," ","")</f>
        <v/>
      </c>
    </row>
    <row r="46" customFormat="false" ht="15" hidden="false" customHeight="false" outlineLevel="0" collapsed="false">
      <c r="A46" s="19"/>
      <c r="B46" s="19"/>
      <c r="C46" s="20"/>
      <c r="D46" s="21"/>
      <c r="E46" s="19"/>
      <c r="F46" s="19"/>
      <c r="G46" s="22" t="str">
        <f aca="false">SUBSTITUTE(UPPER(TRIM(A46&amp;""))," ","")</f>
        <v/>
      </c>
    </row>
    <row r="47" customFormat="false" ht="15" hidden="false" customHeight="false" outlineLevel="0" collapsed="false">
      <c r="A47" s="19"/>
      <c r="B47" s="19"/>
      <c r="C47" s="20"/>
      <c r="D47" s="21"/>
      <c r="E47" s="19"/>
      <c r="F47" s="19"/>
      <c r="G47" s="22" t="str">
        <f aca="false">SUBSTITUTE(UPPER(TRIM(A47&amp;""))," ","")</f>
        <v/>
      </c>
    </row>
    <row r="48" customFormat="false" ht="15" hidden="false" customHeight="false" outlineLevel="0" collapsed="false">
      <c r="A48" s="19"/>
      <c r="B48" s="19"/>
      <c r="C48" s="20"/>
      <c r="D48" s="21"/>
      <c r="E48" s="19"/>
      <c r="F48" s="19"/>
      <c r="G48" s="22" t="str">
        <f aca="false">SUBSTITUTE(UPPER(TRIM(A48&amp;""))," ","")</f>
        <v/>
      </c>
    </row>
    <row r="49" customFormat="false" ht="15" hidden="false" customHeight="false" outlineLevel="0" collapsed="false">
      <c r="A49" s="19"/>
      <c r="B49" s="19"/>
      <c r="C49" s="20"/>
      <c r="D49" s="21"/>
      <c r="E49" s="19"/>
      <c r="F49" s="19"/>
      <c r="G49" s="22" t="str">
        <f aca="false">SUBSTITUTE(UPPER(TRIM(A49&amp;""))," ","")</f>
        <v/>
      </c>
    </row>
    <row r="50" customFormat="false" ht="15" hidden="false" customHeight="false" outlineLevel="0" collapsed="false">
      <c r="A50" s="19"/>
      <c r="B50" s="19"/>
      <c r="C50" s="20"/>
      <c r="D50" s="21"/>
      <c r="E50" s="19"/>
      <c r="F50" s="19"/>
      <c r="G50" s="22" t="str">
        <f aca="false">SUBSTITUTE(UPPER(TRIM(A50&amp;""))," ","")</f>
        <v/>
      </c>
    </row>
    <row r="51" customFormat="false" ht="15" hidden="false" customHeight="false" outlineLevel="0" collapsed="false">
      <c r="A51" s="19"/>
      <c r="B51" s="19"/>
      <c r="C51" s="20"/>
      <c r="D51" s="21"/>
      <c r="E51" s="19"/>
      <c r="F51" s="19"/>
      <c r="G51" s="22" t="str">
        <f aca="false">SUBSTITUTE(UPPER(TRIM(A51&amp;""))," ","")</f>
        <v/>
      </c>
    </row>
  </sheetData>
  <dataValidations count="1">
    <dataValidation allowBlank="true" errorStyle="stop" operator="between" showDropDown="false" showErrorMessage="false" showInputMessage="false" sqref="B2:B51" type="list">
      <formula1>"Diesel,Petrol,Electric,Plug-in hybrid"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11"/>
    <col collapsed="false" customWidth="true" hidden="false" outlineLevel="0" max="2" min="2" style="0" width="7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60"/>
    <col collapsed="false" customWidth="true" hidden="false" outlineLevel="0" max="13" min="13" style="0" width="17"/>
    <col collapsed="false" customWidth="true" hidden="false" outlineLevel="0" max="14" min="14" style="0" width="30"/>
    <col collapsed="false" customWidth="true" hidden="true" outlineLevel="1" max="31" min="15" style="0" width="12"/>
  </cols>
  <sheetData>
    <row r="1" customFormat="false" ht="31.5" hidden="false" customHeight="true" outlineLevel="0" collapsed="false">
      <c r="A1" s="7" t="s">
        <v>62</v>
      </c>
      <c r="B1" s="7" t="s">
        <v>63</v>
      </c>
      <c r="C1" s="7" t="s">
        <v>64</v>
      </c>
      <c r="D1" s="7" t="s">
        <v>44</v>
      </c>
      <c r="E1" s="7" t="s">
        <v>65</v>
      </c>
      <c r="F1" s="7" t="s">
        <v>66</v>
      </c>
      <c r="G1" s="7" t="s">
        <v>67</v>
      </c>
      <c r="H1" s="7" t="s">
        <v>68</v>
      </c>
      <c r="I1" s="7" t="s">
        <v>69</v>
      </c>
      <c r="J1" s="7" t="s">
        <v>70</v>
      </c>
      <c r="K1" s="7" t="s">
        <v>71</v>
      </c>
      <c r="L1" s="23" t="s">
        <v>72</v>
      </c>
      <c r="M1" s="23" t="s">
        <v>73</v>
      </c>
      <c r="N1" s="23" t="s">
        <v>74</v>
      </c>
      <c r="O1" s="18" t="s">
        <v>75</v>
      </c>
      <c r="P1" s="18" t="s">
        <v>76</v>
      </c>
      <c r="Q1" s="18" t="s">
        <v>77</v>
      </c>
      <c r="R1" s="18" t="s">
        <v>78</v>
      </c>
      <c r="S1" s="18" t="s">
        <v>79</v>
      </c>
      <c r="T1" s="18" t="s">
        <v>80</v>
      </c>
      <c r="U1" s="18" t="s">
        <v>81</v>
      </c>
      <c r="V1" s="18" t="s">
        <v>82</v>
      </c>
      <c r="W1" s="18" t="s">
        <v>83</v>
      </c>
      <c r="X1" s="18" t="s">
        <v>84</v>
      </c>
      <c r="Y1" s="18" t="s">
        <v>85</v>
      </c>
      <c r="Z1" s="18" t="s">
        <v>86</v>
      </c>
      <c r="AA1" s="18" t="s">
        <v>87</v>
      </c>
      <c r="AB1" s="18" t="s">
        <v>88</v>
      </c>
      <c r="AC1" s="18" t="s">
        <v>89</v>
      </c>
      <c r="AD1" s="18" t="s">
        <v>90</v>
      </c>
      <c r="AE1" s="18" t="s">
        <v>91</v>
      </c>
    </row>
    <row r="2" customFormat="false" ht="22.35" hidden="false" customHeight="false" outlineLevel="0" collapsed="false">
      <c r="A2" s="24" t="n">
        <v>46300</v>
      </c>
      <c r="B2" s="25" t="n">
        <v>0.320833333333333</v>
      </c>
      <c r="C2" s="21" t="s">
        <v>92</v>
      </c>
      <c r="D2" s="19" t="s">
        <v>51</v>
      </c>
      <c r="E2" s="19" t="s">
        <v>93</v>
      </c>
      <c r="F2" s="19" t="s">
        <v>52</v>
      </c>
      <c r="G2" s="26" t="n">
        <v>62.4</v>
      </c>
      <c r="H2" s="27" t="n">
        <v>94.85</v>
      </c>
      <c r="I2" s="28" t="n">
        <v>48210</v>
      </c>
      <c r="J2" s="19" t="s">
        <v>32</v>
      </c>
      <c r="K2" s="28" t="n">
        <v>48212</v>
      </c>
      <c r="L2" s="29" t="str">
        <f aca="false">IF(AC2="","",LEFT(AC2,LEN(AC2)-2))</f>
        <v/>
      </c>
      <c r="M2" s="30"/>
      <c r="N2" s="31" t="s">
        <v>94</v>
      </c>
      <c r="O2" s="32" t="str">
        <f aca="false">IF(TRIM(C2&amp;"")="","",RIGHT(SUBSTITUTE(SUBSTITUTE(C2&amp;""," ",""),"*",""),4))</f>
        <v>7316</v>
      </c>
      <c r="P2" s="32" t="n">
        <f aca="false">IF(O2="",0,IFERROR(MATCH(O2,Vans!$D$2:$D$51,0),IFERROR(MATCH(VALUE(O2),Vans!$D$2:$D$51,0),0)))</f>
        <v>1</v>
      </c>
      <c r="Q2" s="32" t="str">
        <f aca="false">IF(P2=0,"",INDEX(Vans!$A$2:$A$51,P2)&amp;"")</f>
        <v>DV20 PVT</v>
      </c>
      <c r="R2" s="32" t="str">
        <f aca="false">IF(A2="","",IF(TRIM(D2&amp;"")&lt;&gt;"",SUBSTITUTE(UPPER(TRIM(D2&amp;""))," ",""),SUBSTITUTE(UPPER(Q2)," ","")))</f>
        <v>DV20PVT</v>
      </c>
      <c r="S2" s="32" t="n">
        <f aca="false">IF(R2="",0,IFERROR(MATCH(R2,Vans!$G$2:$G$51,0),0))</f>
        <v>1</v>
      </c>
      <c r="T2" s="32" t="str">
        <f aca="false">IF(S2=0,"",INDEX(Vans!$B$2:$B$51,S2)&amp;"")</f>
        <v>Diesel</v>
      </c>
      <c r="U2" s="33" t="n">
        <f aca="false">IF(S2=0,"",INDEX(Vans!$C$2:$C$51,S2))</f>
        <v>80</v>
      </c>
      <c r="V2" s="32" t="str">
        <f aca="false">IF(TRIM(F2&amp;"")="","",IF(ISNUMBER(SEARCH("adblue",F2)),"AdBlue",IF(OR(ISNUMBER(SEARCH("diesel",F2)),ISNUMBER(SEARCH("derv",F2)),ISNUMBER(SEARCH("ulsd",F2))),"Diesel",IF(OR(ISNUMBER(SEARCH("unleaded",F2)),ISNUMBER(SEARCH("petrol",F2)),ISNUMBER(SEARCH("ulp",F2))),"Petrol",IF(OR(ISNUMBER(SEARCH("electric",F2)),ISNUMBER(SEARCH("charg",F2)),ISNUMBER(SEARCH("kwh",F2))),"Electric","Other")))))</f>
        <v>Diesel</v>
      </c>
      <c r="W2" s="34" t="n">
        <f aca="false">IF(TRIM(B2&amp;"")&lt;&gt;"",IFERROR(MOD(B2*1,1),""),IF(A2="","",IFERROR(IF(MOD(A2*1,1)&gt;0,MOD(A2*1,1),""),"")))</f>
        <v>0.320833333333333</v>
      </c>
      <c r="X2" s="35" t="n">
        <f aca="false">IF(A2="","",IFERROR(INT(A2*1),""))</f>
        <v>46300</v>
      </c>
      <c r="Y2" s="32" t="n">
        <f aca="false">IF(OR(X2="",NOT(OR(V2="Diesel",V2="Petrol"))),"",MAX(IF(O2="",0,COUNTIFS($O$2:$O$501,O2,$X$2:$X$501,X2,$V$2:$V$501,"Diesel")+COUNTIFS($O$2:$O$501,O2,$X$2:$X$501,X2,$V$2:$V$501,"Petrol")),IF(R2="",0,COUNTIFS($R$2:$R$501,R2,$X$2:$X$501,X2,$V$2:$V$501,"Diesel")+COUNTIFS($R$2:$R$501,R2,$X$2:$X$501,X2,$V$2:$V$501,"Petrol"))))</f>
        <v>1</v>
      </c>
      <c r="Z2" s="32" t="n">
        <f aca="false">IF(OR(R2="",TRIM(I2&amp;"")="",NOT(OR(V2="Diesel",V2="Petrol"))),"",IFERROR(_xlfn.MAXIFS($I$2:$I$501,$R$2:$R$501,R2,$I$2:$I$501,"&lt;"&amp;I2,$V$2:$V$501,"&lt;&gt;AdBlue",$V$2:$V$501,"&lt;&gt;Other"),""))</f>
        <v>47900</v>
      </c>
      <c r="AA2" s="32" t="n">
        <f aca="false">IF(OR(Z2="",N(Z2)=0),"",I2-Z2)</f>
        <v>310</v>
      </c>
      <c r="AB2" s="32" t="n">
        <f aca="false">IF(OR(R2="",TRIM(I2&amp;"")="",X2=""),"",IFERROR(_xlfn.MAXIFS($I$2:$I$501,$R$2:$R$501,R2,$X$2:$X$501,"&lt;"&amp;X2),""))</f>
        <v>0</v>
      </c>
      <c r="AC2" s="32" t="str">
        <f aca="false">IF(V2="Other","Not fuel, ","")&amp;IFERROR(IF(AND(T2&lt;&gt;"",OR(AND(V2="Diesel",T2&lt;&gt;"Diesel"),AND(V2="Petrol",T2&lt;&gt;"Petrol",T2&lt;&gt;"Plug-in hybrid"),AND(V2="Electric",T2&lt;&gt;"Electric",T2&lt;&gt;"Plug-in hybrid"))),"Wrong fuel for this van, ",""),"")&amp;IFERROR(IF(AND(OR(V2="Diesel",V2="Petrol"),N(U2)&gt;0,G2*1&gt;N(U2)*(1+TankMargin)),"More than the tank holds, ",""),"")&amp;IF(AND(TRIM(D2&amp;"")&lt;&gt;"",Q2&lt;&gt;"",SUBSTITUTE(UPPER(Q2)," ","")&lt;&gt;R2),"Card used in another van, ","")&amp;IF(AND(TRIM(D2&amp;"")&lt;&gt;"",S2=0),"Not one of your vans, ","")&amp;IF(AND(A2&lt;&gt;"",R2="",O2&lt;&gt;"",P2=0),"Card not on your Vans list, ","")&amp;IF(N(Y2)&gt;1,"Filled twice that day, ","")&amp;IFERROR(IF(AND(AA2&lt;&gt;"",AA2&lt;MinMiles),"Only "&amp;TEXT(AA2,"#,##0")&amp;" miles since the previous fill, ",""),"")&amp;IFERROR(IF(AND(AB2&lt;&gt;"",N(AB2)&gt;0,I2*1&lt;N(AB2)),"Pump mileage lower than before, ",""),"")&amp;IFERROR(IF(AND(TRIM(I2&amp;"")&lt;&gt;"",TRIM(K2&amp;"")&lt;&gt;"",ABS(I2*1-K2*1)&gt;MileTolerance),"Pump mileage off from the odometer, ",""),"")&amp;IF(J2="No","No receipt from the driver, ","")&amp;IFERROR(IF(AND(W2&lt;&gt;"",OR(W2&lt;DayStart,W2&gt;DayEnd)),"Outside working hours, ",""),"")&amp;IFERROR(IF(AND(X2&lt;&gt;"",WEEKDAY(X2,2)=6,FlagSat="Yes"),"Saturday, ",""),"")&amp;IFERROR(IF(AND(X2&lt;&gt;"",WEEKDAY(X2,2)=7,FlagSun="Yes"),"Sunday, ",""),"")&amp;IF(AND(FlagPremium="Yes",OR(V2="Diesel",V2="Petrol"),OR(ISNUMBER(SEARCH("super",F2)),ISNUMBER(SEARCH("premium",F2)),ISNUMBER(SEARCH("ultimate",F2)),ISNUMBER(SEARCH("v-power",F2)),ISNUMBER(SEARCH("momentum",F2)),ISNUMBER(SEARCH("supreme",F2)))),"Premium fuel, ","")</f>
        <v/>
      </c>
      <c r="AD2" s="32" t="n">
        <f aca="false">IF(AC2="",0,1)</f>
        <v>0</v>
      </c>
      <c r="AE2" s="32" t="n">
        <f aca="false">IF(A2="",0,1)</f>
        <v>1</v>
      </c>
    </row>
    <row r="3" customFormat="false" ht="15" hidden="false" customHeight="false" outlineLevel="0" collapsed="false">
      <c r="A3" s="24" t="n">
        <v>46300</v>
      </c>
      <c r="B3" s="25" t="n">
        <v>0.34375</v>
      </c>
      <c r="C3" s="21" t="s">
        <v>95</v>
      </c>
      <c r="D3" s="19" t="s">
        <v>56</v>
      </c>
      <c r="E3" s="19" t="s">
        <v>96</v>
      </c>
      <c r="F3" s="19" t="s">
        <v>52</v>
      </c>
      <c r="G3" s="26" t="n">
        <v>55.1</v>
      </c>
      <c r="H3" s="27" t="n">
        <v>83.75</v>
      </c>
      <c r="I3" s="28" t="n">
        <v>61040</v>
      </c>
      <c r="J3" s="19" t="s">
        <v>32</v>
      </c>
      <c r="K3" s="28" t="n">
        <v>61041</v>
      </c>
      <c r="L3" s="29" t="str">
        <f aca="false">IF(AC3="","",LEFT(AC3,LEN(AC3)-2))</f>
        <v/>
      </c>
      <c r="M3" s="30"/>
      <c r="N3" s="30"/>
      <c r="O3" s="32" t="str">
        <f aca="false">IF(TRIM(C3&amp;"")="","",RIGHT(SUBSTITUTE(SUBSTITUTE(C3&amp;""," ",""),"*",""),4))</f>
        <v>4402</v>
      </c>
      <c r="P3" s="32" t="n">
        <f aca="false">IF(O3="",0,IFERROR(MATCH(O3,Vans!$D$2:$D$51,0),IFERROR(MATCH(VALUE(O3),Vans!$D$2:$D$51,0),0)))</f>
        <v>2</v>
      </c>
      <c r="Q3" s="32" t="str">
        <f aca="false">IF(P3=0,"",INDEX(Vans!$A$2:$A$51,P3)&amp;"")</f>
        <v>DV22 SPR</v>
      </c>
      <c r="R3" s="32" t="str">
        <f aca="false">IF(A3="","",IF(TRIM(D3&amp;"")&lt;&gt;"",SUBSTITUTE(UPPER(TRIM(D3&amp;""))," ",""),SUBSTITUTE(UPPER(Q3)," ","")))</f>
        <v>DV22SPR</v>
      </c>
      <c r="S3" s="32" t="n">
        <f aca="false">IF(R3="",0,IFERROR(MATCH(R3,Vans!$G$2:$G$51,0),0))</f>
        <v>2</v>
      </c>
      <c r="T3" s="32" t="str">
        <f aca="false">IF(S3=0,"",INDEX(Vans!$B$2:$B$51,S3)&amp;"")</f>
        <v>Diesel</v>
      </c>
      <c r="U3" s="33" t="n">
        <f aca="false">IF(S3=0,"",INDEX(Vans!$C$2:$C$51,S3))</f>
        <v>70</v>
      </c>
      <c r="V3" s="32" t="str">
        <f aca="false">IF(TRIM(F3&amp;"")="","",IF(ISNUMBER(SEARCH("adblue",F3)),"AdBlue",IF(OR(ISNUMBER(SEARCH("diesel",F3)),ISNUMBER(SEARCH("derv",F3)),ISNUMBER(SEARCH("ulsd",F3))),"Diesel",IF(OR(ISNUMBER(SEARCH("unleaded",F3)),ISNUMBER(SEARCH("petrol",F3)),ISNUMBER(SEARCH("ulp",F3))),"Petrol",IF(OR(ISNUMBER(SEARCH("electric",F3)),ISNUMBER(SEARCH("charg",F3)),ISNUMBER(SEARCH("kwh",F3))),"Electric","Other")))))</f>
        <v>Diesel</v>
      </c>
      <c r="W3" s="34" t="n">
        <f aca="false">IF(TRIM(B3&amp;"")&lt;&gt;"",IFERROR(MOD(B3*1,1),""),IF(A3="","",IFERROR(IF(MOD(A3*1,1)&gt;0,MOD(A3*1,1),""),"")))</f>
        <v>0.34375</v>
      </c>
      <c r="X3" s="35" t="n">
        <f aca="false">IF(A3="","",IFERROR(INT(A3*1),""))</f>
        <v>46300</v>
      </c>
      <c r="Y3" s="32" t="n">
        <f aca="false">IF(OR(X3="",NOT(OR(V3="Diesel",V3="Petrol"))),"",MAX(IF(O3="",0,COUNTIFS($O$2:$O$501,O3,$X$2:$X$501,X3,$V$2:$V$501,"Diesel")+COUNTIFS($O$2:$O$501,O3,$X$2:$X$501,X3,$V$2:$V$501,"Petrol")),IF(R3="",0,COUNTIFS($R$2:$R$501,R3,$X$2:$X$501,X3,$V$2:$V$501,"Diesel")+COUNTIFS($R$2:$R$501,R3,$X$2:$X$501,X3,$V$2:$V$501,"Petrol"))))</f>
        <v>1</v>
      </c>
      <c r="Z3" s="32" t="n">
        <f aca="false">IF(OR(R3="",TRIM(I3&amp;"")="",NOT(OR(V3="Diesel",V3="Petrol"))),"",IFERROR(_xlfn.MAXIFS($I$2:$I$501,$R$2:$R$501,R3,$I$2:$I$501,"&lt;"&amp;I3,$V$2:$V$501,"&lt;&gt;AdBlue",$V$2:$V$501,"&lt;&gt;Other"),""))</f>
        <v>0</v>
      </c>
      <c r="AA3" s="32" t="str">
        <f aca="false">IF(OR(Z3="",N(Z3)=0),"",I3-Z3)</f>
        <v/>
      </c>
      <c r="AB3" s="32" t="n">
        <f aca="false">IF(OR(R3="",TRIM(I3&amp;"")="",X3=""),"",IFERROR(_xlfn.MAXIFS($I$2:$I$501,$R$2:$R$501,R3,$X$2:$X$501,"&lt;"&amp;X3),""))</f>
        <v>0</v>
      </c>
      <c r="AC3" s="32" t="str">
        <f aca="false">IF(V3="Other","Not fuel, ","")&amp;IFERROR(IF(AND(T3&lt;&gt;"",OR(AND(V3="Diesel",T3&lt;&gt;"Diesel"),AND(V3="Petrol",T3&lt;&gt;"Petrol",T3&lt;&gt;"Plug-in hybrid"),AND(V3="Electric",T3&lt;&gt;"Electric",T3&lt;&gt;"Plug-in hybrid"))),"Wrong fuel for this van, ",""),"")&amp;IFERROR(IF(AND(OR(V3="Diesel",V3="Petrol"),N(U3)&gt;0,G3*1&gt;N(U3)*(1+TankMargin)),"More than the tank holds, ",""),"")&amp;IF(AND(TRIM(D3&amp;"")&lt;&gt;"",Q3&lt;&gt;"",SUBSTITUTE(UPPER(Q3)," ","")&lt;&gt;R3),"Card used in another van, ","")&amp;IF(AND(TRIM(D3&amp;"")&lt;&gt;"",S3=0),"Not one of your vans, ","")&amp;IF(AND(A3&lt;&gt;"",R3="",O3&lt;&gt;"",P3=0),"Card not on your Vans list, ","")&amp;IF(N(Y3)&gt;1,"Filled twice that day, ","")&amp;IFERROR(IF(AND(AA3&lt;&gt;"",AA3&lt;MinMiles),"Only "&amp;TEXT(AA3,"#,##0")&amp;" miles since the previous fill, ",""),"")&amp;IFERROR(IF(AND(AB3&lt;&gt;"",N(AB3)&gt;0,I3*1&lt;N(AB3)),"Pump mileage lower than before, ",""),"")&amp;IFERROR(IF(AND(TRIM(I3&amp;"")&lt;&gt;"",TRIM(K3&amp;"")&lt;&gt;"",ABS(I3*1-K3*1)&gt;MileTolerance),"Pump mileage off from the odometer, ",""),"")&amp;IF(J3="No","No receipt from the driver, ","")&amp;IFERROR(IF(AND(W3&lt;&gt;"",OR(W3&lt;DayStart,W3&gt;DayEnd)),"Outside working hours, ",""),"")&amp;IFERROR(IF(AND(X3&lt;&gt;"",WEEKDAY(X3,2)=6,FlagSat="Yes"),"Saturday, ",""),"")&amp;IFERROR(IF(AND(X3&lt;&gt;"",WEEKDAY(X3,2)=7,FlagSun="Yes"),"Sunday, ",""),"")&amp;IF(AND(FlagPremium="Yes",OR(V3="Diesel",V3="Petrol"),OR(ISNUMBER(SEARCH("super",F3)),ISNUMBER(SEARCH("premium",F3)),ISNUMBER(SEARCH("ultimate",F3)),ISNUMBER(SEARCH("v-power",F3)),ISNUMBER(SEARCH("momentum",F3)),ISNUMBER(SEARCH("supreme",F3)))),"Premium fuel, ","")</f>
        <v/>
      </c>
      <c r="AD3" s="32" t="n">
        <f aca="false">IF(AC3="",0,1)</f>
        <v>0</v>
      </c>
      <c r="AE3" s="32" t="n">
        <f aca="false">IF(A3="",0,1)</f>
        <v>1</v>
      </c>
    </row>
    <row r="4" customFormat="false" ht="15" hidden="false" customHeight="false" outlineLevel="0" collapsed="false">
      <c r="A4" s="24" t="n">
        <v>46301</v>
      </c>
      <c r="B4" s="25" t="n">
        <v>0.520833333333333</v>
      </c>
      <c r="C4" s="21" t="s">
        <v>97</v>
      </c>
      <c r="D4" s="19" t="s">
        <v>59</v>
      </c>
      <c r="E4" s="19" t="s">
        <v>98</v>
      </c>
      <c r="F4" s="19" t="s">
        <v>99</v>
      </c>
      <c r="G4" s="26" t="n">
        <v>10</v>
      </c>
      <c r="H4" s="27" t="n">
        <v>8.9</v>
      </c>
      <c r="I4" s="28" t="n">
        <v>30880</v>
      </c>
      <c r="J4" s="19" t="s">
        <v>32</v>
      </c>
      <c r="K4" s="28"/>
      <c r="L4" s="29" t="str">
        <f aca="false">IF(AC4="","",LEFT(AC4,LEN(AC4)-2))</f>
        <v/>
      </c>
      <c r="M4" s="30"/>
      <c r="N4" s="30"/>
      <c r="O4" s="32" t="str">
        <f aca="false">IF(TRIM(C4&amp;"")="","",RIGHT(SUBSTITUTE(SUBSTITUTE(C4&amp;""," ",""),"*",""),4))</f>
        <v>9015</v>
      </c>
      <c r="P4" s="32" t="n">
        <f aca="false">IF(O4="",0,IFERROR(MATCH(O4,Vans!$D$2:$D$51,0),IFERROR(MATCH(VALUE(O4),Vans!$D$2:$D$51,0),0)))</f>
        <v>3</v>
      </c>
      <c r="Q4" s="32" t="str">
        <f aca="false">IF(P4=0,"",INDEX(Vans!$A$2:$A$51,P4)&amp;"")</f>
        <v>DV24 VAN</v>
      </c>
      <c r="R4" s="32" t="str">
        <f aca="false">IF(A4="","",IF(TRIM(D4&amp;"")&lt;&gt;"",SUBSTITUTE(UPPER(TRIM(D4&amp;""))," ",""),SUBSTITUTE(UPPER(Q4)," ","")))</f>
        <v>DV24VAN</v>
      </c>
      <c r="S4" s="32" t="n">
        <f aca="false">IF(R4="",0,IFERROR(MATCH(R4,Vans!$G$2:$G$51,0),0))</f>
        <v>3</v>
      </c>
      <c r="T4" s="32" t="str">
        <f aca="false">IF(S4=0,"",INDEX(Vans!$B$2:$B$51,S4)&amp;"")</f>
        <v>Diesel</v>
      </c>
      <c r="U4" s="33" t="n">
        <f aca="false">IF(S4=0,"",INDEX(Vans!$C$2:$C$51,S4))</f>
        <v>71</v>
      </c>
      <c r="V4" s="32" t="str">
        <f aca="false">IF(TRIM(F4&amp;"")="","",IF(ISNUMBER(SEARCH("adblue",F4)),"AdBlue",IF(OR(ISNUMBER(SEARCH("diesel",F4)),ISNUMBER(SEARCH("derv",F4)),ISNUMBER(SEARCH("ulsd",F4))),"Diesel",IF(OR(ISNUMBER(SEARCH("unleaded",F4)),ISNUMBER(SEARCH("petrol",F4)),ISNUMBER(SEARCH("ulp",F4))),"Petrol",IF(OR(ISNUMBER(SEARCH("electric",F4)),ISNUMBER(SEARCH("charg",F4)),ISNUMBER(SEARCH("kwh",F4))),"Electric","Other")))))</f>
        <v>AdBlue</v>
      </c>
      <c r="W4" s="34" t="n">
        <f aca="false">IF(TRIM(B4&amp;"")&lt;&gt;"",IFERROR(MOD(B4*1,1),""),IF(A4="","",IFERROR(IF(MOD(A4*1,1)&gt;0,MOD(A4*1,1),""),"")))</f>
        <v>0.520833333333333</v>
      </c>
      <c r="X4" s="35" t="n">
        <f aca="false">IF(A4="","",IFERROR(INT(A4*1),""))</f>
        <v>46301</v>
      </c>
      <c r="Y4" s="32" t="str">
        <f aca="false">IF(OR(X4="",NOT(OR(V4="Diesel",V4="Petrol"))),"",MAX(IF(O4="",0,COUNTIFS($O$2:$O$501,O4,$X$2:$X$501,X4,$V$2:$V$501,"Diesel")+COUNTIFS($O$2:$O$501,O4,$X$2:$X$501,X4,$V$2:$V$501,"Petrol")),IF(R4="",0,COUNTIFS($R$2:$R$501,R4,$X$2:$X$501,X4,$V$2:$V$501,"Diesel")+COUNTIFS($R$2:$R$501,R4,$X$2:$X$501,X4,$V$2:$V$501,"Petrol"))))</f>
        <v/>
      </c>
      <c r="Z4" s="32" t="str">
        <f aca="false">IF(OR(R4="",TRIM(I4&amp;"")="",NOT(OR(V4="Diesel",V4="Petrol"))),"",IFERROR(_xlfn.MAXIFS($I$2:$I$501,$R$2:$R$501,R4,$I$2:$I$501,"&lt;"&amp;I4,$V$2:$V$501,"&lt;&gt;AdBlue",$V$2:$V$501,"&lt;&gt;Other"),""))</f>
        <v/>
      </c>
      <c r="AA4" s="32" t="str">
        <f aca="false">IF(OR(Z4="",N(Z4)=0),"",I4-Z4)</f>
        <v/>
      </c>
      <c r="AB4" s="32" t="n">
        <f aca="false">IF(OR(R4="",TRIM(I4&amp;"")="",X4=""),"",IFERROR(_xlfn.MAXIFS($I$2:$I$501,$R$2:$R$501,R4,$X$2:$X$501,"&lt;"&amp;X4),""))</f>
        <v>0</v>
      </c>
      <c r="AC4" s="32" t="str">
        <f aca="false">IF(V4="Other","Not fuel, ","")&amp;IFERROR(IF(AND(T4&lt;&gt;"",OR(AND(V4="Diesel",T4&lt;&gt;"Diesel"),AND(V4="Petrol",T4&lt;&gt;"Petrol",T4&lt;&gt;"Plug-in hybrid"),AND(V4="Electric",T4&lt;&gt;"Electric",T4&lt;&gt;"Plug-in hybrid"))),"Wrong fuel for this van, ",""),"")&amp;IFERROR(IF(AND(OR(V4="Diesel",V4="Petrol"),N(U4)&gt;0,G4*1&gt;N(U4)*(1+TankMargin)),"More than the tank holds, ",""),"")&amp;IF(AND(TRIM(D4&amp;"")&lt;&gt;"",Q4&lt;&gt;"",SUBSTITUTE(UPPER(Q4)," ","")&lt;&gt;R4),"Card used in another van, ","")&amp;IF(AND(TRIM(D4&amp;"")&lt;&gt;"",S4=0),"Not one of your vans, ","")&amp;IF(AND(A4&lt;&gt;"",R4="",O4&lt;&gt;"",P4=0),"Card not on your Vans list, ","")&amp;IF(N(Y4)&gt;1,"Filled twice that day, ","")&amp;IFERROR(IF(AND(AA4&lt;&gt;"",AA4&lt;MinMiles),"Only "&amp;TEXT(AA4,"#,##0")&amp;" miles since the previous fill, ",""),"")&amp;IFERROR(IF(AND(AB4&lt;&gt;"",N(AB4)&gt;0,I4*1&lt;N(AB4)),"Pump mileage lower than before, ",""),"")&amp;IFERROR(IF(AND(TRIM(I4&amp;"")&lt;&gt;"",TRIM(K4&amp;"")&lt;&gt;"",ABS(I4*1-K4*1)&gt;MileTolerance),"Pump mileage off from the odometer, ",""),"")&amp;IF(J4="No","No receipt from the driver, ","")&amp;IFERROR(IF(AND(W4&lt;&gt;"",OR(W4&lt;DayStart,W4&gt;DayEnd)),"Outside working hours, ",""),"")&amp;IFERROR(IF(AND(X4&lt;&gt;"",WEEKDAY(X4,2)=6,FlagSat="Yes"),"Saturday, ",""),"")&amp;IFERROR(IF(AND(X4&lt;&gt;"",WEEKDAY(X4,2)=7,FlagSun="Yes"),"Sunday, ",""),"")&amp;IF(AND(FlagPremium="Yes",OR(V4="Diesel",V4="Petrol"),OR(ISNUMBER(SEARCH("super",F4)),ISNUMBER(SEARCH("premium",F4)),ISNUMBER(SEARCH("ultimate",F4)),ISNUMBER(SEARCH("v-power",F4)),ISNUMBER(SEARCH("momentum",F4)),ISNUMBER(SEARCH("supreme",F4)))),"Premium fuel, ","")</f>
        <v/>
      </c>
      <c r="AD4" s="32" t="n">
        <f aca="false">IF(AC4="",0,1)</f>
        <v>0</v>
      </c>
      <c r="AE4" s="32" t="n">
        <f aca="false">IF(A4="",0,1)</f>
        <v>1</v>
      </c>
    </row>
    <row r="5" customFormat="false" ht="15" hidden="false" customHeight="false" outlineLevel="0" collapsed="false">
      <c r="A5" s="24" t="n">
        <v>46301</v>
      </c>
      <c r="B5" s="25" t="n">
        <v>0.521527777777778</v>
      </c>
      <c r="C5" s="21" t="s">
        <v>97</v>
      </c>
      <c r="D5" s="19" t="s">
        <v>59</v>
      </c>
      <c r="E5" s="19" t="s">
        <v>98</v>
      </c>
      <c r="F5" s="19" t="s">
        <v>52</v>
      </c>
      <c r="G5" s="26" t="n">
        <v>58</v>
      </c>
      <c r="H5" s="27" t="n">
        <v>88.16</v>
      </c>
      <c r="I5" s="28" t="n">
        <v>30880</v>
      </c>
      <c r="J5" s="19" t="s">
        <v>32</v>
      </c>
      <c r="K5" s="28" t="n">
        <v>30882</v>
      </c>
      <c r="L5" s="29" t="str">
        <f aca="false">IF(AC5="","",LEFT(AC5,LEN(AC5)-2))</f>
        <v/>
      </c>
      <c r="M5" s="30"/>
      <c r="N5" s="30"/>
      <c r="O5" s="32" t="str">
        <f aca="false">IF(TRIM(C5&amp;"")="","",RIGHT(SUBSTITUTE(SUBSTITUTE(C5&amp;""," ",""),"*",""),4))</f>
        <v>9015</v>
      </c>
      <c r="P5" s="32" t="n">
        <f aca="false">IF(O5="",0,IFERROR(MATCH(O5,Vans!$D$2:$D$51,0),IFERROR(MATCH(VALUE(O5),Vans!$D$2:$D$51,0),0)))</f>
        <v>3</v>
      </c>
      <c r="Q5" s="32" t="str">
        <f aca="false">IF(P5=0,"",INDEX(Vans!$A$2:$A$51,P5)&amp;"")</f>
        <v>DV24 VAN</v>
      </c>
      <c r="R5" s="32" t="str">
        <f aca="false">IF(A5="","",IF(TRIM(D5&amp;"")&lt;&gt;"",SUBSTITUTE(UPPER(TRIM(D5&amp;""))," ",""),SUBSTITUTE(UPPER(Q5)," ","")))</f>
        <v>DV24VAN</v>
      </c>
      <c r="S5" s="32" t="n">
        <f aca="false">IF(R5="",0,IFERROR(MATCH(R5,Vans!$G$2:$G$51,0),0))</f>
        <v>3</v>
      </c>
      <c r="T5" s="32" t="str">
        <f aca="false">IF(S5=0,"",INDEX(Vans!$B$2:$B$51,S5)&amp;"")</f>
        <v>Diesel</v>
      </c>
      <c r="U5" s="33" t="n">
        <f aca="false">IF(S5=0,"",INDEX(Vans!$C$2:$C$51,S5))</f>
        <v>71</v>
      </c>
      <c r="V5" s="32" t="str">
        <f aca="false">IF(TRIM(F5&amp;"")="","",IF(ISNUMBER(SEARCH("adblue",F5)),"AdBlue",IF(OR(ISNUMBER(SEARCH("diesel",F5)),ISNUMBER(SEARCH("derv",F5)),ISNUMBER(SEARCH("ulsd",F5))),"Diesel",IF(OR(ISNUMBER(SEARCH("unleaded",F5)),ISNUMBER(SEARCH("petrol",F5)),ISNUMBER(SEARCH("ulp",F5))),"Petrol",IF(OR(ISNUMBER(SEARCH("electric",F5)),ISNUMBER(SEARCH("charg",F5)),ISNUMBER(SEARCH("kwh",F5))),"Electric","Other")))))</f>
        <v>Diesel</v>
      </c>
      <c r="W5" s="34" t="n">
        <f aca="false">IF(TRIM(B5&amp;"")&lt;&gt;"",IFERROR(MOD(B5*1,1),""),IF(A5="","",IFERROR(IF(MOD(A5*1,1)&gt;0,MOD(A5*1,1),""),"")))</f>
        <v>0.521527777777778</v>
      </c>
      <c r="X5" s="35" t="n">
        <f aca="false">IF(A5="","",IFERROR(INT(A5*1),""))</f>
        <v>46301</v>
      </c>
      <c r="Y5" s="32" t="n">
        <f aca="false">IF(OR(X5="",NOT(OR(V5="Diesel",V5="Petrol"))),"",MAX(IF(O5="",0,COUNTIFS($O$2:$O$501,O5,$X$2:$X$501,X5,$V$2:$V$501,"Diesel")+COUNTIFS($O$2:$O$501,O5,$X$2:$X$501,X5,$V$2:$V$501,"Petrol")),IF(R5="",0,COUNTIFS($R$2:$R$501,R5,$X$2:$X$501,X5,$V$2:$V$501,"Diesel")+COUNTIFS($R$2:$R$501,R5,$X$2:$X$501,X5,$V$2:$V$501,"Petrol"))))</f>
        <v>1</v>
      </c>
      <c r="Z5" s="32" t="n">
        <f aca="false">IF(OR(R5="",TRIM(I5&amp;"")="",NOT(OR(V5="Diesel",V5="Petrol"))),"",IFERROR(_xlfn.MAXIFS($I$2:$I$501,$R$2:$R$501,R5,$I$2:$I$501,"&lt;"&amp;I5,$V$2:$V$501,"&lt;&gt;AdBlue",$V$2:$V$501,"&lt;&gt;Other"),""))</f>
        <v>0</v>
      </c>
      <c r="AA5" s="32" t="str">
        <f aca="false">IF(OR(Z5="",N(Z5)=0),"",I5-Z5)</f>
        <v/>
      </c>
      <c r="AB5" s="32" t="n">
        <f aca="false">IF(OR(R5="",TRIM(I5&amp;"")="",X5=""),"",IFERROR(_xlfn.MAXIFS($I$2:$I$501,$R$2:$R$501,R5,$X$2:$X$501,"&lt;"&amp;X5),""))</f>
        <v>0</v>
      </c>
      <c r="AC5" s="32" t="str">
        <f aca="false">IF(V5="Other","Not fuel, ","")&amp;IFERROR(IF(AND(T5&lt;&gt;"",OR(AND(V5="Diesel",T5&lt;&gt;"Diesel"),AND(V5="Petrol",T5&lt;&gt;"Petrol",T5&lt;&gt;"Plug-in hybrid"),AND(V5="Electric",T5&lt;&gt;"Electric",T5&lt;&gt;"Plug-in hybrid"))),"Wrong fuel for this van, ",""),"")&amp;IFERROR(IF(AND(OR(V5="Diesel",V5="Petrol"),N(U5)&gt;0,G5*1&gt;N(U5)*(1+TankMargin)),"More than the tank holds, ",""),"")&amp;IF(AND(TRIM(D5&amp;"")&lt;&gt;"",Q5&lt;&gt;"",SUBSTITUTE(UPPER(Q5)," ","")&lt;&gt;R5),"Card used in another van, ","")&amp;IF(AND(TRIM(D5&amp;"")&lt;&gt;"",S5=0),"Not one of your vans, ","")&amp;IF(AND(A5&lt;&gt;"",R5="",O5&lt;&gt;"",P5=0),"Card not on your Vans list, ","")&amp;IF(N(Y5)&gt;1,"Filled twice that day, ","")&amp;IFERROR(IF(AND(AA5&lt;&gt;"",AA5&lt;MinMiles),"Only "&amp;TEXT(AA5,"#,##0")&amp;" miles since the previous fill, ",""),"")&amp;IFERROR(IF(AND(AB5&lt;&gt;"",N(AB5)&gt;0,I5*1&lt;N(AB5)),"Pump mileage lower than before, ",""),"")&amp;IFERROR(IF(AND(TRIM(I5&amp;"")&lt;&gt;"",TRIM(K5&amp;"")&lt;&gt;"",ABS(I5*1-K5*1)&gt;MileTolerance),"Pump mileage off from the odometer, ",""),"")&amp;IF(J5="No","No receipt from the driver, ","")&amp;IFERROR(IF(AND(W5&lt;&gt;"",OR(W5&lt;DayStart,W5&gt;DayEnd)),"Outside working hours, ",""),"")&amp;IFERROR(IF(AND(X5&lt;&gt;"",WEEKDAY(X5,2)=6,FlagSat="Yes"),"Saturday, ",""),"")&amp;IFERROR(IF(AND(X5&lt;&gt;"",WEEKDAY(X5,2)=7,FlagSun="Yes"),"Sunday, ",""),"")&amp;IF(AND(FlagPremium="Yes",OR(V5="Diesel",V5="Petrol"),OR(ISNUMBER(SEARCH("super",F5)),ISNUMBER(SEARCH("premium",F5)),ISNUMBER(SEARCH("ultimate",F5)),ISNUMBER(SEARCH("v-power",F5)),ISNUMBER(SEARCH("momentum",F5)),ISNUMBER(SEARCH("supreme",F5)))),"Premium fuel, ","")</f>
        <v/>
      </c>
      <c r="AD5" s="32" t="n">
        <f aca="false">IF(AC5="",0,1)</f>
        <v>0</v>
      </c>
      <c r="AE5" s="32" t="n">
        <f aca="false">IF(A5="",0,1)</f>
        <v>1</v>
      </c>
    </row>
    <row r="6" customFormat="false" ht="15" hidden="false" customHeight="false" outlineLevel="0" collapsed="false">
      <c r="A6" s="24" t="n">
        <v>46302</v>
      </c>
      <c r="B6" s="25" t="n">
        <v>0.711805555555556</v>
      </c>
      <c r="C6" s="21" t="s">
        <v>92</v>
      </c>
      <c r="D6" s="19" t="s">
        <v>51</v>
      </c>
      <c r="E6" s="19" t="s">
        <v>93</v>
      </c>
      <c r="F6" s="19" t="s">
        <v>52</v>
      </c>
      <c r="G6" s="26" t="n">
        <v>41</v>
      </c>
      <c r="H6" s="27" t="n">
        <v>62.32</v>
      </c>
      <c r="I6" s="28" t="n">
        <v>48236</v>
      </c>
      <c r="J6" s="19" t="s">
        <v>32</v>
      </c>
      <c r="K6" s="28" t="n">
        <v>48237</v>
      </c>
      <c r="L6" s="29" t="str">
        <f aca="false">IF(AC6="","",LEFT(AC6,LEN(AC6)-2))</f>
        <v>Only 26 miles since the previous fill</v>
      </c>
      <c r="M6" s="30"/>
      <c r="N6" s="30"/>
      <c r="O6" s="32" t="str">
        <f aca="false">IF(TRIM(C6&amp;"")="","",RIGHT(SUBSTITUTE(SUBSTITUTE(C6&amp;""," ",""),"*",""),4))</f>
        <v>7316</v>
      </c>
      <c r="P6" s="32" t="n">
        <f aca="false">IF(O6="",0,IFERROR(MATCH(O6,Vans!$D$2:$D$51,0),IFERROR(MATCH(VALUE(O6),Vans!$D$2:$D$51,0),0)))</f>
        <v>1</v>
      </c>
      <c r="Q6" s="32" t="str">
        <f aca="false">IF(P6=0,"",INDEX(Vans!$A$2:$A$51,P6)&amp;"")</f>
        <v>DV20 PVT</v>
      </c>
      <c r="R6" s="32" t="str">
        <f aca="false">IF(A6="","",IF(TRIM(D6&amp;"")&lt;&gt;"",SUBSTITUTE(UPPER(TRIM(D6&amp;""))," ",""),SUBSTITUTE(UPPER(Q6)," ","")))</f>
        <v>DV20PVT</v>
      </c>
      <c r="S6" s="32" t="n">
        <f aca="false">IF(R6="",0,IFERROR(MATCH(R6,Vans!$G$2:$G$51,0),0))</f>
        <v>1</v>
      </c>
      <c r="T6" s="32" t="str">
        <f aca="false">IF(S6=0,"",INDEX(Vans!$B$2:$B$51,S6)&amp;"")</f>
        <v>Diesel</v>
      </c>
      <c r="U6" s="33" t="n">
        <f aca="false">IF(S6=0,"",INDEX(Vans!$C$2:$C$51,S6))</f>
        <v>80</v>
      </c>
      <c r="V6" s="32" t="str">
        <f aca="false">IF(TRIM(F6&amp;"")="","",IF(ISNUMBER(SEARCH("adblue",F6)),"AdBlue",IF(OR(ISNUMBER(SEARCH("diesel",F6)),ISNUMBER(SEARCH("derv",F6)),ISNUMBER(SEARCH("ulsd",F6))),"Diesel",IF(OR(ISNUMBER(SEARCH("unleaded",F6)),ISNUMBER(SEARCH("petrol",F6)),ISNUMBER(SEARCH("ulp",F6))),"Petrol",IF(OR(ISNUMBER(SEARCH("electric",F6)),ISNUMBER(SEARCH("charg",F6)),ISNUMBER(SEARCH("kwh",F6))),"Electric","Other")))))</f>
        <v>Diesel</v>
      </c>
      <c r="W6" s="34" t="n">
        <f aca="false">IF(TRIM(B6&amp;"")&lt;&gt;"",IFERROR(MOD(B6*1,1),""),IF(A6="","",IFERROR(IF(MOD(A6*1,1)&gt;0,MOD(A6*1,1),""),"")))</f>
        <v>0.711805555555556</v>
      </c>
      <c r="X6" s="35" t="n">
        <f aca="false">IF(A6="","",IFERROR(INT(A6*1),""))</f>
        <v>46302</v>
      </c>
      <c r="Y6" s="32" t="n">
        <f aca="false">IF(OR(X6="",NOT(OR(V6="Diesel",V6="Petrol"))),"",MAX(IF(O6="",0,COUNTIFS($O$2:$O$501,O6,$X$2:$X$501,X6,$V$2:$V$501,"Diesel")+COUNTIFS($O$2:$O$501,O6,$X$2:$X$501,X6,$V$2:$V$501,"Petrol")),IF(R6="",0,COUNTIFS($R$2:$R$501,R6,$X$2:$X$501,X6,$V$2:$V$501,"Diesel")+COUNTIFS($R$2:$R$501,R6,$X$2:$X$501,X6,$V$2:$V$501,"Petrol"))))</f>
        <v>1</v>
      </c>
      <c r="Z6" s="32" t="n">
        <f aca="false">IF(OR(R6="",TRIM(I6&amp;"")="",NOT(OR(V6="Diesel",V6="Petrol"))),"",IFERROR(_xlfn.MAXIFS($I$2:$I$501,$R$2:$R$501,R6,$I$2:$I$501,"&lt;"&amp;I6,$V$2:$V$501,"&lt;&gt;AdBlue",$V$2:$V$501,"&lt;&gt;Other"),""))</f>
        <v>48210</v>
      </c>
      <c r="AA6" s="32" t="n">
        <f aca="false">IF(OR(Z6="",N(Z6)=0),"",I6-Z6)</f>
        <v>26</v>
      </c>
      <c r="AB6" s="32" t="n">
        <f aca="false">IF(OR(R6="",TRIM(I6&amp;"")="",X6=""),"",IFERROR(_xlfn.MAXIFS($I$2:$I$501,$R$2:$R$501,R6,$X$2:$X$501,"&lt;"&amp;X6),""))</f>
        <v>48210</v>
      </c>
      <c r="AC6" s="32" t="str">
        <f aca="false">IF(V6="Other","Not fuel, ","")&amp;IFERROR(IF(AND(T6&lt;&gt;"",OR(AND(V6="Diesel",T6&lt;&gt;"Diesel"),AND(V6="Petrol",T6&lt;&gt;"Petrol",T6&lt;&gt;"Plug-in hybrid"),AND(V6="Electric",T6&lt;&gt;"Electric",T6&lt;&gt;"Plug-in hybrid"))),"Wrong fuel for this van, ",""),"")&amp;IFERROR(IF(AND(OR(V6="Diesel",V6="Petrol"),N(U6)&gt;0,G6*1&gt;N(U6)*(1+TankMargin)),"More than the tank holds, ",""),"")&amp;IF(AND(TRIM(D6&amp;"")&lt;&gt;"",Q6&lt;&gt;"",SUBSTITUTE(UPPER(Q6)," ","")&lt;&gt;R6),"Card used in another van, ","")&amp;IF(AND(TRIM(D6&amp;"")&lt;&gt;"",S6=0),"Not one of your vans, ","")&amp;IF(AND(A6&lt;&gt;"",R6="",O6&lt;&gt;"",P6=0),"Card not on your Vans list, ","")&amp;IF(N(Y6)&gt;1,"Filled twice that day, ","")&amp;IFERROR(IF(AND(AA6&lt;&gt;"",AA6&lt;MinMiles),"Only "&amp;TEXT(AA6,"#,##0")&amp;" miles since the previous fill, ",""),"")&amp;IFERROR(IF(AND(AB6&lt;&gt;"",N(AB6)&gt;0,I6*1&lt;N(AB6)),"Pump mileage lower than before, ",""),"")&amp;IFERROR(IF(AND(TRIM(I6&amp;"")&lt;&gt;"",TRIM(K6&amp;"")&lt;&gt;"",ABS(I6*1-K6*1)&gt;MileTolerance),"Pump mileage off from the odometer, ",""),"")&amp;IF(J6="No","No receipt from the driver, ","")&amp;IFERROR(IF(AND(W6&lt;&gt;"",OR(W6&lt;DayStart,W6&gt;DayEnd)),"Outside working hours, ",""),"")&amp;IFERROR(IF(AND(X6&lt;&gt;"",WEEKDAY(X6,2)=6,FlagSat="Yes"),"Saturday, ",""),"")&amp;IFERROR(IF(AND(X6&lt;&gt;"",WEEKDAY(X6,2)=7,FlagSun="Yes"),"Sunday, ",""),"")&amp;IF(AND(FlagPremium="Yes",OR(V6="Diesel",V6="Petrol"),OR(ISNUMBER(SEARCH("super",F6)),ISNUMBER(SEARCH("premium",F6)),ISNUMBER(SEARCH("ultimate",F6)),ISNUMBER(SEARCH("v-power",F6)),ISNUMBER(SEARCH("momentum",F6)),ISNUMBER(SEARCH("supreme",F6)))),"Premium fuel, ","")</f>
        <v>Only 26 miles since the previous fill, </v>
      </c>
      <c r="AD6" s="32" t="n">
        <f aca="false">IF(AC6="",0,1)</f>
        <v>1</v>
      </c>
      <c r="AE6" s="32" t="n">
        <f aca="false">IF(A6="",0,1)</f>
        <v>1</v>
      </c>
    </row>
    <row r="7" customFormat="false" ht="15" hidden="false" customHeight="false" outlineLevel="0" collapsed="false">
      <c r="A7" s="24" t="n">
        <v>46302</v>
      </c>
      <c r="B7" s="25" t="n">
        <v>0.7125</v>
      </c>
      <c r="C7" s="21" t="s">
        <v>92</v>
      </c>
      <c r="D7" s="19" t="s">
        <v>51</v>
      </c>
      <c r="E7" s="19" t="s">
        <v>93</v>
      </c>
      <c r="F7" s="19" t="s">
        <v>100</v>
      </c>
      <c r="G7" s="26"/>
      <c r="H7" s="27" t="n">
        <v>6.49</v>
      </c>
      <c r="I7" s="28"/>
      <c r="J7" s="19" t="s">
        <v>29</v>
      </c>
      <c r="K7" s="28"/>
      <c r="L7" s="29" t="str">
        <f aca="false">IF(AC7="","",LEFT(AC7,LEN(AC7)-2))</f>
        <v>Not fuel, No receipt from the driver</v>
      </c>
      <c r="M7" s="30"/>
      <c r="N7" s="30"/>
      <c r="O7" s="32" t="str">
        <f aca="false">IF(TRIM(C7&amp;"")="","",RIGHT(SUBSTITUTE(SUBSTITUTE(C7&amp;""," ",""),"*",""),4))</f>
        <v>7316</v>
      </c>
      <c r="P7" s="32" t="n">
        <f aca="false">IF(O7="",0,IFERROR(MATCH(O7,Vans!$D$2:$D$51,0),IFERROR(MATCH(VALUE(O7),Vans!$D$2:$D$51,0),0)))</f>
        <v>1</v>
      </c>
      <c r="Q7" s="32" t="str">
        <f aca="false">IF(P7=0,"",INDEX(Vans!$A$2:$A$51,P7)&amp;"")</f>
        <v>DV20 PVT</v>
      </c>
      <c r="R7" s="32" t="str">
        <f aca="false">IF(A7="","",IF(TRIM(D7&amp;"")&lt;&gt;"",SUBSTITUTE(UPPER(TRIM(D7&amp;""))," ",""),SUBSTITUTE(UPPER(Q7)," ","")))</f>
        <v>DV20PVT</v>
      </c>
      <c r="S7" s="32" t="n">
        <f aca="false">IF(R7="",0,IFERROR(MATCH(R7,Vans!$G$2:$G$51,0),0))</f>
        <v>1</v>
      </c>
      <c r="T7" s="32" t="str">
        <f aca="false">IF(S7=0,"",INDEX(Vans!$B$2:$B$51,S7)&amp;"")</f>
        <v>Diesel</v>
      </c>
      <c r="U7" s="33" t="n">
        <f aca="false">IF(S7=0,"",INDEX(Vans!$C$2:$C$51,S7))</f>
        <v>80</v>
      </c>
      <c r="V7" s="32" t="str">
        <f aca="false">IF(TRIM(F7&amp;"")="","",IF(ISNUMBER(SEARCH("adblue",F7)),"AdBlue",IF(OR(ISNUMBER(SEARCH("diesel",F7)),ISNUMBER(SEARCH("derv",F7)),ISNUMBER(SEARCH("ulsd",F7))),"Diesel",IF(OR(ISNUMBER(SEARCH("unleaded",F7)),ISNUMBER(SEARCH("petrol",F7)),ISNUMBER(SEARCH("ulp",F7))),"Petrol",IF(OR(ISNUMBER(SEARCH("electric",F7)),ISNUMBER(SEARCH("charg",F7)),ISNUMBER(SEARCH("kwh",F7))),"Electric","Other")))))</f>
        <v>Other</v>
      </c>
      <c r="W7" s="34" t="n">
        <f aca="false">IF(TRIM(B7&amp;"")&lt;&gt;"",IFERROR(MOD(B7*1,1),""),IF(A7="","",IFERROR(IF(MOD(A7*1,1)&gt;0,MOD(A7*1,1),""),"")))</f>
        <v>0.7125</v>
      </c>
      <c r="X7" s="35" t="n">
        <f aca="false">IF(A7="","",IFERROR(INT(A7*1),""))</f>
        <v>46302</v>
      </c>
      <c r="Y7" s="32" t="str">
        <f aca="false">IF(OR(X7="",NOT(OR(V7="Diesel",V7="Petrol"))),"",MAX(IF(O7="",0,COUNTIFS($O$2:$O$501,O7,$X$2:$X$501,X7,$V$2:$V$501,"Diesel")+COUNTIFS($O$2:$O$501,O7,$X$2:$X$501,X7,$V$2:$V$501,"Petrol")),IF(R7="",0,COUNTIFS($R$2:$R$501,R7,$X$2:$X$501,X7,$V$2:$V$501,"Diesel")+COUNTIFS($R$2:$R$501,R7,$X$2:$X$501,X7,$V$2:$V$501,"Petrol"))))</f>
        <v/>
      </c>
      <c r="Z7" s="32" t="str">
        <f aca="false">IF(OR(R7="",TRIM(I7&amp;"")="",NOT(OR(V7="Diesel",V7="Petrol"))),"",IFERROR(_xlfn.MAXIFS($I$2:$I$501,$R$2:$R$501,R7,$I$2:$I$501,"&lt;"&amp;I7,$V$2:$V$501,"&lt;&gt;AdBlue",$V$2:$V$501,"&lt;&gt;Other"),""))</f>
        <v/>
      </c>
      <c r="AA7" s="32" t="str">
        <f aca="false">IF(OR(Z7="",N(Z7)=0),"",I7-Z7)</f>
        <v/>
      </c>
      <c r="AB7" s="32" t="str">
        <f aca="false">IF(OR(R7="",TRIM(I7&amp;"")="",X7=""),"",IFERROR(_xlfn.MAXIFS($I$2:$I$501,$R$2:$R$501,R7,$X$2:$X$501,"&lt;"&amp;X7),""))</f>
        <v/>
      </c>
      <c r="AC7" s="32" t="str">
        <f aca="false">IF(V7="Other","Not fuel, ","")&amp;IFERROR(IF(AND(T7&lt;&gt;"",OR(AND(V7="Diesel",T7&lt;&gt;"Diesel"),AND(V7="Petrol",T7&lt;&gt;"Petrol",T7&lt;&gt;"Plug-in hybrid"),AND(V7="Electric",T7&lt;&gt;"Electric",T7&lt;&gt;"Plug-in hybrid"))),"Wrong fuel for this van, ",""),"")&amp;IFERROR(IF(AND(OR(V7="Diesel",V7="Petrol"),N(U7)&gt;0,G7*1&gt;N(U7)*(1+TankMargin)),"More than the tank holds, ",""),"")&amp;IF(AND(TRIM(D7&amp;"")&lt;&gt;"",Q7&lt;&gt;"",SUBSTITUTE(UPPER(Q7)," ","")&lt;&gt;R7),"Card used in another van, ","")&amp;IF(AND(TRIM(D7&amp;"")&lt;&gt;"",S7=0),"Not one of your vans, ","")&amp;IF(AND(A7&lt;&gt;"",R7="",O7&lt;&gt;"",P7=0),"Card not on your Vans list, ","")&amp;IF(N(Y7)&gt;1,"Filled twice that day, ","")&amp;IFERROR(IF(AND(AA7&lt;&gt;"",AA7&lt;MinMiles),"Only "&amp;TEXT(AA7,"#,##0")&amp;" miles since the previous fill, ",""),"")&amp;IFERROR(IF(AND(AB7&lt;&gt;"",N(AB7)&gt;0,I7*1&lt;N(AB7)),"Pump mileage lower than before, ",""),"")&amp;IFERROR(IF(AND(TRIM(I7&amp;"")&lt;&gt;"",TRIM(K7&amp;"")&lt;&gt;"",ABS(I7*1-K7*1)&gt;MileTolerance),"Pump mileage off from the odometer, ",""),"")&amp;IF(J7="No","No receipt from the driver, ","")&amp;IFERROR(IF(AND(W7&lt;&gt;"",OR(W7&lt;DayStart,W7&gt;DayEnd)),"Outside working hours, ",""),"")&amp;IFERROR(IF(AND(X7&lt;&gt;"",WEEKDAY(X7,2)=6,FlagSat="Yes"),"Saturday, ",""),"")&amp;IFERROR(IF(AND(X7&lt;&gt;"",WEEKDAY(X7,2)=7,FlagSun="Yes"),"Sunday, ",""),"")&amp;IF(AND(FlagPremium="Yes",OR(V7="Diesel",V7="Petrol"),OR(ISNUMBER(SEARCH("super",F7)),ISNUMBER(SEARCH("premium",F7)),ISNUMBER(SEARCH("ultimate",F7)),ISNUMBER(SEARCH("v-power",F7)),ISNUMBER(SEARCH("momentum",F7)),ISNUMBER(SEARCH("supreme",F7)))),"Premium fuel, ","")</f>
        <v>Not fuel, No receipt from the driver, </v>
      </c>
      <c r="AD7" s="32" t="n">
        <f aca="false">IF(AC7="",0,1)</f>
        <v>1</v>
      </c>
      <c r="AE7" s="32" t="n">
        <f aca="false">IF(A7="",0,1)</f>
        <v>1</v>
      </c>
    </row>
    <row r="8" customFormat="false" ht="15" hidden="false" customHeight="false" outlineLevel="0" collapsed="false">
      <c r="A8" s="24" t="n">
        <v>46303</v>
      </c>
      <c r="B8" s="25" t="n">
        <v>0.3125</v>
      </c>
      <c r="C8" s="21" t="s">
        <v>95</v>
      </c>
      <c r="D8" s="19" t="s">
        <v>56</v>
      </c>
      <c r="E8" s="19" t="s">
        <v>96</v>
      </c>
      <c r="F8" s="19" t="s">
        <v>52</v>
      </c>
      <c r="G8" s="26" t="n">
        <v>50.2</v>
      </c>
      <c r="H8" s="27" t="n">
        <v>76.3</v>
      </c>
      <c r="I8" s="28" t="n">
        <v>61290</v>
      </c>
      <c r="J8" s="19" t="s">
        <v>32</v>
      </c>
      <c r="K8" s="28" t="n">
        <v>61291</v>
      </c>
      <c r="L8" s="29" t="str">
        <f aca="false">IF(AC8="","",LEFT(AC8,LEN(AC8)-2))</f>
        <v>Filled twice that day</v>
      </c>
      <c r="M8" s="30"/>
      <c r="N8" s="30"/>
      <c r="O8" s="32" t="str">
        <f aca="false">IF(TRIM(C8&amp;"")="","",RIGHT(SUBSTITUTE(SUBSTITUTE(C8&amp;""," ",""),"*",""),4))</f>
        <v>4402</v>
      </c>
      <c r="P8" s="32" t="n">
        <f aca="false">IF(O8="",0,IFERROR(MATCH(O8,Vans!$D$2:$D$51,0),IFERROR(MATCH(VALUE(O8),Vans!$D$2:$D$51,0),0)))</f>
        <v>2</v>
      </c>
      <c r="Q8" s="32" t="str">
        <f aca="false">IF(P8=0,"",INDEX(Vans!$A$2:$A$51,P8)&amp;"")</f>
        <v>DV22 SPR</v>
      </c>
      <c r="R8" s="32" t="str">
        <f aca="false">IF(A8="","",IF(TRIM(D8&amp;"")&lt;&gt;"",SUBSTITUTE(UPPER(TRIM(D8&amp;""))," ",""),SUBSTITUTE(UPPER(Q8)," ","")))</f>
        <v>DV22SPR</v>
      </c>
      <c r="S8" s="32" t="n">
        <f aca="false">IF(R8="",0,IFERROR(MATCH(R8,Vans!$G$2:$G$51,0),0))</f>
        <v>2</v>
      </c>
      <c r="T8" s="32" t="str">
        <f aca="false">IF(S8=0,"",INDEX(Vans!$B$2:$B$51,S8)&amp;"")</f>
        <v>Diesel</v>
      </c>
      <c r="U8" s="33" t="n">
        <f aca="false">IF(S8=0,"",INDEX(Vans!$C$2:$C$51,S8))</f>
        <v>70</v>
      </c>
      <c r="V8" s="32" t="str">
        <f aca="false">IF(TRIM(F8&amp;"")="","",IF(ISNUMBER(SEARCH("adblue",F8)),"AdBlue",IF(OR(ISNUMBER(SEARCH("diesel",F8)),ISNUMBER(SEARCH("derv",F8)),ISNUMBER(SEARCH("ulsd",F8))),"Diesel",IF(OR(ISNUMBER(SEARCH("unleaded",F8)),ISNUMBER(SEARCH("petrol",F8)),ISNUMBER(SEARCH("ulp",F8))),"Petrol",IF(OR(ISNUMBER(SEARCH("electric",F8)),ISNUMBER(SEARCH("charg",F8)),ISNUMBER(SEARCH("kwh",F8))),"Electric","Other")))))</f>
        <v>Diesel</v>
      </c>
      <c r="W8" s="34" t="n">
        <f aca="false">IF(TRIM(B8&amp;"")&lt;&gt;"",IFERROR(MOD(B8*1,1),""),IF(A8="","",IFERROR(IF(MOD(A8*1,1)&gt;0,MOD(A8*1,1),""),"")))</f>
        <v>0.3125</v>
      </c>
      <c r="X8" s="35" t="n">
        <f aca="false">IF(A8="","",IFERROR(INT(A8*1),""))</f>
        <v>46303</v>
      </c>
      <c r="Y8" s="32" t="n">
        <f aca="false">IF(OR(X8="",NOT(OR(V8="Diesel",V8="Petrol"))),"",MAX(IF(O8="",0,COUNTIFS($O$2:$O$501,O8,$X$2:$X$501,X8,$V$2:$V$501,"Diesel")+COUNTIFS($O$2:$O$501,O8,$X$2:$X$501,X8,$V$2:$V$501,"Petrol")),IF(R8="",0,COUNTIFS($R$2:$R$501,R8,$X$2:$X$501,X8,$V$2:$V$501,"Diesel")+COUNTIFS($R$2:$R$501,R8,$X$2:$X$501,X8,$V$2:$V$501,"Petrol"))))</f>
        <v>2</v>
      </c>
      <c r="Z8" s="32" t="n">
        <f aca="false">IF(OR(R8="",TRIM(I8&amp;"")="",NOT(OR(V8="Diesel",V8="Petrol"))),"",IFERROR(_xlfn.MAXIFS($I$2:$I$501,$R$2:$R$501,R8,$I$2:$I$501,"&lt;"&amp;I8,$V$2:$V$501,"&lt;&gt;AdBlue",$V$2:$V$501,"&lt;&gt;Other"),""))</f>
        <v>61040</v>
      </c>
      <c r="AA8" s="32" t="n">
        <f aca="false">IF(OR(Z8="",N(Z8)=0),"",I8-Z8)</f>
        <v>250</v>
      </c>
      <c r="AB8" s="32" t="n">
        <f aca="false">IF(OR(R8="",TRIM(I8&amp;"")="",X8=""),"",IFERROR(_xlfn.MAXIFS($I$2:$I$501,$R$2:$R$501,R8,$X$2:$X$501,"&lt;"&amp;X8),""))</f>
        <v>61040</v>
      </c>
      <c r="AC8" s="32" t="str">
        <f aca="false">IF(V8="Other","Not fuel, ","")&amp;IFERROR(IF(AND(T8&lt;&gt;"",OR(AND(V8="Diesel",T8&lt;&gt;"Diesel"),AND(V8="Petrol",T8&lt;&gt;"Petrol",T8&lt;&gt;"Plug-in hybrid"),AND(V8="Electric",T8&lt;&gt;"Electric",T8&lt;&gt;"Plug-in hybrid"))),"Wrong fuel for this van, ",""),"")&amp;IFERROR(IF(AND(OR(V8="Diesel",V8="Petrol"),N(U8)&gt;0,G8*1&gt;N(U8)*(1+TankMargin)),"More than the tank holds, ",""),"")&amp;IF(AND(TRIM(D8&amp;"")&lt;&gt;"",Q8&lt;&gt;"",SUBSTITUTE(UPPER(Q8)," ","")&lt;&gt;R8),"Card used in another van, ","")&amp;IF(AND(TRIM(D8&amp;"")&lt;&gt;"",S8=0),"Not one of your vans, ","")&amp;IF(AND(A8&lt;&gt;"",R8="",O8&lt;&gt;"",P8=0),"Card not on your Vans list, ","")&amp;IF(N(Y8)&gt;1,"Filled twice that day, ","")&amp;IFERROR(IF(AND(AA8&lt;&gt;"",AA8&lt;MinMiles),"Only "&amp;TEXT(AA8,"#,##0")&amp;" miles since the previous fill, ",""),"")&amp;IFERROR(IF(AND(AB8&lt;&gt;"",N(AB8)&gt;0,I8*1&lt;N(AB8)),"Pump mileage lower than before, ",""),"")&amp;IFERROR(IF(AND(TRIM(I8&amp;"")&lt;&gt;"",TRIM(K8&amp;"")&lt;&gt;"",ABS(I8*1-K8*1)&gt;MileTolerance),"Pump mileage off from the odometer, ",""),"")&amp;IF(J8="No","No receipt from the driver, ","")&amp;IFERROR(IF(AND(W8&lt;&gt;"",OR(W8&lt;DayStart,W8&gt;DayEnd)),"Outside working hours, ",""),"")&amp;IFERROR(IF(AND(X8&lt;&gt;"",WEEKDAY(X8,2)=6,FlagSat="Yes"),"Saturday, ",""),"")&amp;IFERROR(IF(AND(X8&lt;&gt;"",WEEKDAY(X8,2)=7,FlagSun="Yes"),"Sunday, ",""),"")&amp;IF(AND(FlagPremium="Yes",OR(V8="Diesel",V8="Petrol"),OR(ISNUMBER(SEARCH("super",F8)),ISNUMBER(SEARCH("premium",F8)),ISNUMBER(SEARCH("ultimate",F8)),ISNUMBER(SEARCH("v-power",F8)),ISNUMBER(SEARCH("momentum",F8)),ISNUMBER(SEARCH("supreme",F8)))),"Premium fuel, ","")</f>
        <v>Filled twice that day, </v>
      </c>
      <c r="AD8" s="32" t="n">
        <f aca="false">IF(AC8="",0,1)</f>
        <v>1</v>
      </c>
      <c r="AE8" s="32" t="n">
        <f aca="false">IF(A8="",0,1)</f>
        <v>1</v>
      </c>
    </row>
    <row r="9" customFormat="false" ht="23.85" hidden="false" customHeight="false" outlineLevel="0" collapsed="false">
      <c r="A9" s="24" t="n">
        <v>46303</v>
      </c>
      <c r="B9" s="25" t="n">
        <v>0.805555555555556</v>
      </c>
      <c r="C9" s="21" t="s">
        <v>95</v>
      </c>
      <c r="D9" s="19" t="s">
        <v>56</v>
      </c>
      <c r="E9" s="19" t="s">
        <v>101</v>
      </c>
      <c r="F9" s="19" t="s">
        <v>102</v>
      </c>
      <c r="G9" s="26" t="n">
        <v>38</v>
      </c>
      <c r="H9" s="27" t="n">
        <v>53.2</v>
      </c>
      <c r="I9" s="28" t="n">
        <v>61300</v>
      </c>
      <c r="J9" s="19" t="s">
        <v>29</v>
      </c>
      <c r="K9" s="28"/>
      <c r="L9" s="29" t="str">
        <f aca="false">IF(AC9="","",LEFT(AC9,LEN(AC9)-2))</f>
        <v>Wrong fuel for this van, Filled twice that day, Only 10 miles since the previous fill, No receipt from the driver</v>
      </c>
      <c r="M9" s="30"/>
      <c r="N9" s="30"/>
      <c r="O9" s="32" t="str">
        <f aca="false">IF(TRIM(C9&amp;"")="","",RIGHT(SUBSTITUTE(SUBSTITUTE(C9&amp;""," ",""),"*",""),4))</f>
        <v>4402</v>
      </c>
      <c r="P9" s="32" t="n">
        <f aca="false">IF(O9="",0,IFERROR(MATCH(O9,Vans!$D$2:$D$51,0),IFERROR(MATCH(VALUE(O9),Vans!$D$2:$D$51,0),0)))</f>
        <v>2</v>
      </c>
      <c r="Q9" s="32" t="str">
        <f aca="false">IF(P9=0,"",INDEX(Vans!$A$2:$A$51,P9)&amp;"")</f>
        <v>DV22 SPR</v>
      </c>
      <c r="R9" s="32" t="str">
        <f aca="false">IF(A9="","",IF(TRIM(D9&amp;"")&lt;&gt;"",SUBSTITUTE(UPPER(TRIM(D9&amp;""))," ",""),SUBSTITUTE(UPPER(Q9)," ","")))</f>
        <v>DV22SPR</v>
      </c>
      <c r="S9" s="32" t="n">
        <f aca="false">IF(R9="",0,IFERROR(MATCH(R9,Vans!$G$2:$G$51,0),0))</f>
        <v>2</v>
      </c>
      <c r="T9" s="32" t="str">
        <f aca="false">IF(S9=0,"",INDEX(Vans!$B$2:$B$51,S9)&amp;"")</f>
        <v>Diesel</v>
      </c>
      <c r="U9" s="33" t="n">
        <f aca="false">IF(S9=0,"",INDEX(Vans!$C$2:$C$51,S9))</f>
        <v>70</v>
      </c>
      <c r="V9" s="32" t="str">
        <f aca="false">IF(TRIM(F9&amp;"")="","",IF(ISNUMBER(SEARCH("adblue",F9)),"AdBlue",IF(OR(ISNUMBER(SEARCH("diesel",F9)),ISNUMBER(SEARCH("derv",F9)),ISNUMBER(SEARCH("ulsd",F9))),"Diesel",IF(OR(ISNUMBER(SEARCH("unleaded",F9)),ISNUMBER(SEARCH("petrol",F9)),ISNUMBER(SEARCH("ulp",F9))),"Petrol",IF(OR(ISNUMBER(SEARCH("electric",F9)),ISNUMBER(SEARCH("charg",F9)),ISNUMBER(SEARCH("kwh",F9))),"Electric","Other")))))</f>
        <v>Petrol</v>
      </c>
      <c r="W9" s="34" t="n">
        <f aca="false">IF(TRIM(B9&amp;"")&lt;&gt;"",IFERROR(MOD(B9*1,1),""),IF(A9="","",IFERROR(IF(MOD(A9*1,1)&gt;0,MOD(A9*1,1),""),"")))</f>
        <v>0.805555555555556</v>
      </c>
      <c r="X9" s="35" t="n">
        <f aca="false">IF(A9="","",IFERROR(INT(A9*1),""))</f>
        <v>46303</v>
      </c>
      <c r="Y9" s="32" t="n">
        <f aca="false">IF(OR(X9="",NOT(OR(V9="Diesel",V9="Petrol"))),"",MAX(IF(O9="",0,COUNTIFS($O$2:$O$501,O9,$X$2:$X$501,X9,$V$2:$V$501,"Diesel")+COUNTIFS($O$2:$O$501,O9,$X$2:$X$501,X9,$V$2:$V$501,"Petrol")),IF(R9="",0,COUNTIFS($R$2:$R$501,R9,$X$2:$X$501,X9,$V$2:$V$501,"Diesel")+COUNTIFS($R$2:$R$501,R9,$X$2:$X$501,X9,$V$2:$V$501,"Petrol"))))</f>
        <v>2</v>
      </c>
      <c r="Z9" s="32" t="n">
        <f aca="false">IF(OR(R9="",TRIM(I9&amp;"")="",NOT(OR(V9="Diesel",V9="Petrol"))),"",IFERROR(_xlfn.MAXIFS($I$2:$I$501,$R$2:$R$501,R9,$I$2:$I$501,"&lt;"&amp;I9,$V$2:$V$501,"&lt;&gt;AdBlue",$V$2:$V$501,"&lt;&gt;Other"),""))</f>
        <v>61290</v>
      </c>
      <c r="AA9" s="32" t="n">
        <f aca="false">IF(OR(Z9="",N(Z9)=0),"",I9-Z9)</f>
        <v>10</v>
      </c>
      <c r="AB9" s="32" t="n">
        <f aca="false">IF(OR(R9="",TRIM(I9&amp;"")="",X9=""),"",IFERROR(_xlfn.MAXIFS($I$2:$I$501,$R$2:$R$501,R9,$X$2:$X$501,"&lt;"&amp;X9),""))</f>
        <v>61040</v>
      </c>
      <c r="AC9" s="32" t="str">
        <f aca="false">IF(V9="Other","Not fuel, ","")&amp;IFERROR(IF(AND(T9&lt;&gt;"",OR(AND(V9="Diesel",T9&lt;&gt;"Diesel"),AND(V9="Petrol",T9&lt;&gt;"Petrol",T9&lt;&gt;"Plug-in hybrid"),AND(V9="Electric",T9&lt;&gt;"Electric",T9&lt;&gt;"Plug-in hybrid"))),"Wrong fuel for this van, ",""),"")&amp;IFERROR(IF(AND(OR(V9="Diesel",V9="Petrol"),N(U9)&gt;0,G9*1&gt;N(U9)*(1+TankMargin)),"More than the tank holds, ",""),"")&amp;IF(AND(TRIM(D9&amp;"")&lt;&gt;"",Q9&lt;&gt;"",SUBSTITUTE(UPPER(Q9)," ","")&lt;&gt;R9),"Card used in another van, ","")&amp;IF(AND(TRIM(D9&amp;"")&lt;&gt;"",S9=0),"Not one of your vans, ","")&amp;IF(AND(A9&lt;&gt;"",R9="",O9&lt;&gt;"",P9=0),"Card not on your Vans list, ","")&amp;IF(N(Y9)&gt;1,"Filled twice that day, ","")&amp;IFERROR(IF(AND(AA9&lt;&gt;"",AA9&lt;MinMiles),"Only "&amp;TEXT(AA9,"#,##0")&amp;" miles since the previous fill, ",""),"")&amp;IFERROR(IF(AND(AB9&lt;&gt;"",N(AB9)&gt;0,I9*1&lt;N(AB9)),"Pump mileage lower than before, ",""),"")&amp;IFERROR(IF(AND(TRIM(I9&amp;"")&lt;&gt;"",TRIM(K9&amp;"")&lt;&gt;"",ABS(I9*1-K9*1)&gt;MileTolerance),"Pump mileage off from the odometer, ",""),"")&amp;IF(J9="No","No receipt from the driver, ","")&amp;IFERROR(IF(AND(W9&lt;&gt;"",OR(W9&lt;DayStart,W9&gt;DayEnd)),"Outside working hours, ",""),"")&amp;IFERROR(IF(AND(X9&lt;&gt;"",WEEKDAY(X9,2)=6,FlagSat="Yes"),"Saturday, ",""),"")&amp;IFERROR(IF(AND(X9&lt;&gt;"",WEEKDAY(X9,2)=7,FlagSun="Yes"),"Sunday, ",""),"")&amp;IF(AND(FlagPremium="Yes",OR(V9="Diesel",V9="Petrol"),OR(ISNUMBER(SEARCH("super",F9)),ISNUMBER(SEARCH("premium",F9)),ISNUMBER(SEARCH("ultimate",F9)),ISNUMBER(SEARCH("v-power",F9)),ISNUMBER(SEARCH("momentum",F9)),ISNUMBER(SEARCH("supreme",F9)))),"Premium fuel, ","")</f>
        <v>Wrong fuel for this van, Filled twice that day, Only 10 miles since the previous fill, No receipt from the driver, </v>
      </c>
      <c r="AD9" s="32" t="n">
        <f aca="false">IF(AC9="",0,1)</f>
        <v>1</v>
      </c>
      <c r="AE9" s="32" t="n">
        <f aca="false">IF(A9="",0,1)</f>
        <v>1</v>
      </c>
    </row>
    <row r="10" customFormat="false" ht="23.85" hidden="false" customHeight="false" outlineLevel="0" collapsed="false">
      <c r="A10" s="24" t="n">
        <v>46304</v>
      </c>
      <c r="B10" s="25" t="n">
        <v>0.907638888888889</v>
      </c>
      <c r="C10" s="21" t="s">
        <v>95</v>
      </c>
      <c r="D10" s="19" t="s">
        <v>51</v>
      </c>
      <c r="E10" s="19" t="s">
        <v>101</v>
      </c>
      <c r="F10" s="19" t="s">
        <v>52</v>
      </c>
      <c r="G10" s="26" t="n">
        <v>45</v>
      </c>
      <c r="H10" s="27" t="n">
        <v>68.4</v>
      </c>
      <c r="I10" s="28"/>
      <c r="J10" s="19" t="s">
        <v>29</v>
      </c>
      <c r="K10" s="28"/>
      <c r="L10" s="29" t="str">
        <f aca="false">IF(AC10="","",LEFT(AC10,LEN(AC10)-2))</f>
        <v>Card used in another van, No receipt from the driver, Outside working hours</v>
      </c>
      <c r="M10" s="30"/>
      <c r="N10" s="30"/>
      <c r="O10" s="32" t="str">
        <f aca="false">IF(TRIM(C10&amp;"")="","",RIGHT(SUBSTITUTE(SUBSTITUTE(C10&amp;""," ",""),"*",""),4))</f>
        <v>4402</v>
      </c>
      <c r="P10" s="32" t="n">
        <f aca="false">IF(O10="",0,IFERROR(MATCH(O10,Vans!$D$2:$D$51,0),IFERROR(MATCH(VALUE(O10),Vans!$D$2:$D$51,0),0)))</f>
        <v>2</v>
      </c>
      <c r="Q10" s="32" t="str">
        <f aca="false">IF(P10=0,"",INDEX(Vans!$A$2:$A$51,P10)&amp;"")</f>
        <v>DV22 SPR</v>
      </c>
      <c r="R10" s="32" t="str">
        <f aca="false">IF(A10="","",IF(TRIM(D10&amp;"")&lt;&gt;"",SUBSTITUTE(UPPER(TRIM(D10&amp;""))," ",""),SUBSTITUTE(UPPER(Q10)," ","")))</f>
        <v>DV20PVT</v>
      </c>
      <c r="S10" s="32" t="n">
        <f aca="false">IF(R10="",0,IFERROR(MATCH(R10,Vans!$G$2:$G$51,0),0))</f>
        <v>1</v>
      </c>
      <c r="T10" s="32" t="str">
        <f aca="false">IF(S10=0,"",INDEX(Vans!$B$2:$B$51,S10)&amp;"")</f>
        <v>Diesel</v>
      </c>
      <c r="U10" s="33" t="n">
        <f aca="false">IF(S10=0,"",INDEX(Vans!$C$2:$C$51,S10))</f>
        <v>80</v>
      </c>
      <c r="V10" s="32" t="str">
        <f aca="false">IF(TRIM(F10&amp;"")="","",IF(ISNUMBER(SEARCH("adblue",F10)),"AdBlue",IF(OR(ISNUMBER(SEARCH("diesel",F10)),ISNUMBER(SEARCH("derv",F10)),ISNUMBER(SEARCH("ulsd",F10))),"Diesel",IF(OR(ISNUMBER(SEARCH("unleaded",F10)),ISNUMBER(SEARCH("petrol",F10)),ISNUMBER(SEARCH("ulp",F10))),"Petrol",IF(OR(ISNUMBER(SEARCH("electric",F10)),ISNUMBER(SEARCH("charg",F10)),ISNUMBER(SEARCH("kwh",F10))),"Electric","Other")))))</f>
        <v>Diesel</v>
      </c>
      <c r="W10" s="34" t="n">
        <f aca="false">IF(TRIM(B10&amp;"")&lt;&gt;"",IFERROR(MOD(B10*1,1),""),IF(A10="","",IFERROR(IF(MOD(A10*1,1)&gt;0,MOD(A10*1,1),""),"")))</f>
        <v>0.907638888888889</v>
      </c>
      <c r="X10" s="35" t="n">
        <f aca="false">IF(A10="","",IFERROR(INT(A10*1),""))</f>
        <v>46304</v>
      </c>
      <c r="Y10" s="32" t="n">
        <f aca="false">IF(OR(X10="",NOT(OR(V10="Diesel",V10="Petrol"))),"",MAX(IF(O10="",0,COUNTIFS($O$2:$O$501,O10,$X$2:$X$501,X10,$V$2:$V$501,"Diesel")+COUNTIFS($O$2:$O$501,O10,$X$2:$X$501,X10,$V$2:$V$501,"Petrol")),IF(R10="",0,COUNTIFS($R$2:$R$501,R10,$X$2:$X$501,X10,$V$2:$V$501,"Diesel")+COUNTIFS($R$2:$R$501,R10,$X$2:$X$501,X10,$V$2:$V$501,"Petrol"))))</f>
        <v>1</v>
      </c>
      <c r="Z10" s="32" t="str">
        <f aca="false">IF(OR(R10="",TRIM(I10&amp;"")="",NOT(OR(V10="Diesel",V10="Petrol"))),"",IFERROR(_xlfn.MAXIFS($I$2:$I$501,$R$2:$R$501,R10,$I$2:$I$501,"&lt;"&amp;I10,$V$2:$V$501,"&lt;&gt;AdBlue",$V$2:$V$501,"&lt;&gt;Other"),""))</f>
        <v/>
      </c>
      <c r="AA10" s="32" t="str">
        <f aca="false">IF(OR(Z10="",N(Z10)=0),"",I10-Z10)</f>
        <v/>
      </c>
      <c r="AB10" s="32" t="str">
        <f aca="false">IF(OR(R10="",TRIM(I10&amp;"")="",X10=""),"",IFERROR(_xlfn.MAXIFS($I$2:$I$501,$R$2:$R$501,R10,$X$2:$X$501,"&lt;"&amp;X10),""))</f>
        <v/>
      </c>
      <c r="AC10" s="32" t="str">
        <f aca="false">IF(V10="Other","Not fuel, ","")&amp;IFERROR(IF(AND(T10&lt;&gt;"",OR(AND(V10="Diesel",T10&lt;&gt;"Diesel"),AND(V10="Petrol",T10&lt;&gt;"Petrol",T10&lt;&gt;"Plug-in hybrid"),AND(V10="Electric",T10&lt;&gt;"Electric",T10&lt;&gt;"Plug-in hybrid"))),"Wrong fuel for this van, ",""),"")&amp;IFERROR(IF(AND(OR(V10="Diesel",V10="Petrol"),N(U10)&gt;0,G10*1&gt;N(U10)*(1+TankMargin)),"More than the tank holds, ",""),"")&amp;IF(AND(TRIM(D10&amp;"")&lt;&gt;"",Q10&lt;&gt;"",SUBSTITUTE(UPPER(Q10)," ","")&lt;&gt;R10),"Card used in another van, ","")&amp;IF(AND(TRIM(D10&amp;"")&lt;&gt;"",S10=0),"Not one of your vans, ","")&amp;IF(AND(A10&lt;&gt;"",R10="",O10&lt;&gt;"",P10=0),"Card not on your Vans list, ","")&amp;IF(N(Y10)&gt;1,"Filled twice that day, ","")&amp;IFERROR(IF(AND(AA10&lt;&gt;"",AA10&lt;MinMiles),"Only "&amp;TEXT(AA10,"#,##0")&amp;" miles since the previous fill, ",""),"")&amp;IFERROR(IF(AND(AB10&lt;&gt;"",N(AB10)&gt;0,I10*1&lt;N(AB10)),"Pump mileage lower than before, ",""),"")&amp;IFERROR(IF(AND(TRIM(I10&amp;"")&lt;&gt;"",TRIM(K10&amp;"")&lt;&gt;"",ABS(I10*1-K10*1)&gt;MileTolerance),"Pump mileage off from the odometer, ",""),"")&amp;IF(J10="No","No receipt from the driver, ","")&amp;IFERROR(IF(AND(W10&lt;&gt;"",OR(W10&lt;DayStart,W10&gt;DayEnd)),"Outside working hours, ",""),"")&amp;IFERROR(IF(AND(X10&lt;&gt;"",WEEKDAY(X10,2)=6,FlagSat="Yes"),"Saturday, ",""),"")&amp;IFERROR(IF(AND(X10&lt;&gt;"",WEEKDAY(X10,2)=7,FlagSun="Yes"),"Sunday, ",""),"")&amp;IF(AND(FlagPremium="Yes",OR(V10="Diesel",V10="Petrol"),OR(ISNUMBER(SEARCH("super",F10)),ISNUMBER(SEARCH("premium",F10)),ISNUMBER(SEARCH("ultimate",F10)),ISNUMBER(SEARCH("v-power",F10)),ISNUMBER(SEARCH("momentum",F10)),ISNUMBER(SEARCH("supreme",F10)))),"Premium fuel, ","")</f>
        <v>Card used in another van, No receipt from the driver, Outside working hours, </v>
      </c>
      <c r="AD10" s="32" t="n">
        <f aca="false">IF(AC10="",0,1)</f>
        <v>1</v>
      </c>
      <c r="AE10" s="32" t="n">
        <f aca="false">IF(A10="",0,1)</f>
        <v>1</v>
      </c>
    </row>
    <row r="11" customFormat="false" ht="15" hidden="false" customHeight="false" outlineLevel="0" collapsed="false">
      <c r="A11" s="24" t="n">
        <v>46305</v>
      </c>
      <c r="B11" s="25" t="n">
        <v>0.420138888888889</v>
      </c>
      <c r="C11" s="21" t="s">
        <v>97</v>
      </c>
      <c r="D11" s="19" t="s">
        <v>59</v>
      </c>
      <c r="E11" s="19" t="s">
        <v>103</v>
      </c>
      <c r="F11" s="19" t="s">
        <v>52</v>
      </c>
      <c r="G11" s="26" t="n">
        <v>88.5</v>
      </c>
      <c r="H11" s="27" t="n">
        <v>134.52</v>
      </c>
      <c r="I11" s="28" t="n">
        <v>31220</v>
      </c>
      <c r="J11" s="19" t="s">
        <v>32</v>
      </c>
      <c r="K11" s="28" t="n">
        <v>31330</v>
      </c>
      <c r="L11" s="29" t="str">
        <f aca="false">IF(AC11="","",LEFT(AC11,LEN(AC11)-2))</f>
        <v>More than the tank holds, Pump mileage off from the odometer</v>
      </c>
      <c r="M11" s="30"/>
      <c r="N11" s="30"/>
      <c r="O11" s="32" t="str">
        <f aca="false">IF(TRIM(C11&amp;"")="","",RIGHT(SUBSTITUTE(SUBSTITUTE(C11&amp;""," ",""),"*",""),4))</f>
        <v>9015</v>
      </c>
      <c r="P11" s="32" t="n">
        <f aca="false">IF(O11="",0,IFERROR(MATCH(O11,Vans!$D$2:$D$51,0),IFERROR(MATCH(VALUE(O11),Vans!$D$2:$D$51,0),0)))</f>
        <v>3</v>
      </c>
      <c r="Q11" s="32" t="str">
        <f aca="false">IF(P11=0,"",INDEX(Vans!$A$2:$A$51,P11)&amp;"")</f>
        <v>DV24 VAN</v>
      </c>
      <c r="R11" s="32" t="str">
        <f aca="false">IF(A11="","",IF(TRIM(D11&amp;"")&lt;&gt;"",SUBSTITUTE(UPPER(TRIM(D11&amp;""))," ",""),SUBSTITUTE(UPPER(Q11)," ","")))</f>
        <v>DV24VAN</v>
      </c>
      <c r="S11" s="32" t="n">
        <f aca="false">IF(R11="",0,IFERROR(MATCH(R11,Vans!$G$2:$G$51,0),0))</f>
        <v>3</v>
      </c>
      <c r="T11" s="32" t="str">
        <f aca="false">IF(S11=0,"",INDEX(Vans!$B$2:$B$51,S11)&amp;"")</f>
        <v>Diesel</v>
      </c>
      <c r="U11" s="33" t="n">
        <f aca="false">IF(S11=0,"",INDEX(Vans!$C$2:$C$51,S11))</f>
        <v>71</v>
      </c>
      <c r="V11" s="32" t="str">
        <f aca="false">IF(TRIM(F11&amp;"")="","",IF(ISNUMBER(SEARCH("adblue",F11)),"AdBlue",IF(OR(ISNUMBER(SEARCH("diesel",F11)),ISNUMBER(SEARCH("derv",F11)),ISNUMBER(SEARCH("ulsd",F11))),"Diesel",IF(OR(ISNUMBER(SEARCH("unleaded",F11)),ISNUMBER(SEARCH("petrol",F11)),ISNUMBER(SEARCH("ulp",F11))),"Petrol",IF(OR(ISNUMBER(SEARCH("electric",F11)),ISNUMBER(SEARCH("charg",F11)),ISNUMBER(SEARCH("kwh",F11))),"Electric","Other")))))</f>
        <v>Diesel</v>
      </c>
      <c r="W11" s="34" t="n">
        <f aca="false">IF(TRIM(B11&amp;"")&lt;&gt;"",IFERROR(MOD(B11*1,1),""),IF(A11="","",IFERROR(IF(MOD(A11*1,1)&gt;0,MOD(A11*1,1),""),"")))</f>
        <v>0.420138888888889</v>
      </c>
      <c r="X11" s="35" t="n">
        <f aca="false">IF(A11="","",IFERROR(INT(A11*1),""))</f>
        <v>46305</v>
      </c>
      <c r="Y11" s="32" t="n">
        <f aca="false">IF(OR(X11="",NOT(OR(V11="Diesel",V11="Petrol"))),"",MAX(IF(O11="",0,COUNTIFS($O$2:$O$501,O11,$X$2:$X$501,X11,$V$2:$V$501,"Diesel")+COUNTIFS($O$2:$O$501,O11,$X$2:$X$501,X11,$V$2:$V$501,"Petrol")),IF(R11="",0,COUNTIFS($R$2:$R$501,R11,$X$2:$X$501,X11,$V$2:$V$501,"Diesel")+COUNTIFS($R$2:$R$501,R11,$X$2:$X$501,X11,$V$2:$V$501,"Petrol"))))</f>
        <v>1</v>
      </c>
      <c r="Z11" s="32" t="n">
        <f aca="false">IF(OR(R11="",TRIM(I11&amp;"")="",NOT(OR(V11="Diesel",V11="Petrol"))),"",IFERROR(_xlfn.MAXIFS($I$2:$I$501,$R$2:$R$501,R11,$I$2:$I$501,"&lt;"&amp;I11,$V$2:$V$501,"&lt;&gt;AdBlue",$V$2:$V$501,"&lt;&gt;Other"),""))</f>
        <v>30880</v>
      </c>
      <c r="AA11" s="32" t="n">
        <f aca="false">IF(OR(Z11="",N(Z11)=0),"",I11-Z11)</f>
        <v>340</v>
      </c>
      <c r="AB11" s="32" t="n">
        <f aca="false">IF(OR(R11="",TRIM(I11&amp;"")="",X11=""),"",IFERROR(_xlfn.MAXIFS($I$2:$I$501,$R$2:$R$501,R11,$X$2:$X$501,"&lt;"&amp;X11),""))</f>
        <v>30880</v>
      </c>
      <c r="AC11" s="32" t="str">
        <f aca="false">IF(V11="Other","Not fuel, ","")&amp;IFERROR(IF(AND(T11&lt;&gt;"",OR(AND(V11="Diesel",T11&lt;&gt;"Diesel"),AND(V11="Petrol",T11&lt;&gt;"Petrol",T11&lt;&gt;"Plug-in hybrid"),AND(V11="Electric",T11&lt;&gt;"Electric",T11&lt;&gt;"Plug-in hybrid"))),"Wrong fuel for this van, ",""),"")&amp;IFERROR(IF(AND(OR(V11="Diesel",V11="Petrol"),N(U11)&gt;0,G11*1&gt;N(U11)*(1+TankMargin)),"More than the tank holds, ",""),"")&amp;IF(AND(TRIM(D11&amp;"")&lt;&gt;"",Q11&lt;&gt;"",SUBSTITUTE(UPPER(Q11)," ","")&lt;&gt;R11),"Card used in another van, ","")&amp;IF(AND(TRIM(D11&amp;"")&lt;&gt;"",S11=0),"Not one of your vans, ","")&amp;IF(AND(A11&lt;&gt;"",R11="",O11&lt;&gt;"",P11=0),"Card not on your Vans list, ","")&amp;IF(N(Y11)&gt;1,"Filled twice that day, ","")&amp;IFERROR(IF(AND(AA11&lt;&gt;"",AA11&lt;MinMiles),"Only "&amp;TEXT(AA11,"#,##0")&amp;" miles since the previous fill, ",""),"")&amp;IFERROR(IF(AND(AB11&lt;&gt;"",N(AB11)&gt;0,I11*1&lt;N(AB11)),"Pump mileage lower than before, ",""),"")&amp;IFERROR(IF(AND(TRIM(I11&amp;"")&lt;&gt;"",TRIM(K11&amp;"")&lt;&gt;"",ABS(I11*1-K11*1)&gt;MileTolerance),"Pump mileage off from the odometer, ",""),"")&amp;IF(J11="No","No receipt from the driver, ","")&amp;IFERROR(IF(AND(W11&lt;&gt;"",OR(W11&lt;DayStart,W11&gt;DayEnd)),"Outside working hours, ",""),"")&amp;IFERROR(IF(AND(X11&lt;&gt;"",WEEKDAY(X11,2)=6,FlagSat="Yes"),"Saturday, ",""),"")&amp;IFERROR(IF(AND(X11&lt;&gt;"",WEEKDAY(X11,2)=7,FlagSun="Yes"),"Sunday, ",""),"")&amp;IF(AND(FlagPremium="Yes",OR(V11="Diesel",V11="Petrol"),OR(ISNUMBER(SEARCH("super",F11)),ISNUMBER(SEARCH("premium",F11)),ISNUMBER(SEARCH("ultimate",F11)),ISNUMBER(SEARCH("v-power",F11)),ISNUMBER(SEARCH("momentum",F11)),ISNUMBER(SEARCH("supreme",F11)))),"Premium fuel, ","")</f>
        <v>More than the tank holds, Pump mileage off from the odometer, </v>
      </c>
      <c r="AD11" s="32" t="n">
        <f aca="false">IF(AC11="",0,1)</f>
        <v>1</v>
      </c>
      <c r="AE11" s="32" t="n">
        <f aca="false">IF(A11="",0,1)</f>
        <v>1</v>
      </c>
    </row>
    <row r="12" customFormat="false" ht="15" hidden="false" customHeight="false" outlineLevel="0" collapsed="false">
      <c r="A12" s="24" t="n">
        <v>46306</v>
      </c>
      <c r="B12" s="25" t="n">
        <v>0.383333333333333</v>
      </c>
      <c r="C12" s="21" t="s">
        <v>92</v>
      </c>
      <c r="D12" s="19" t="s">
        <v>51</v>
      </c>
      <c r="E12" s="19" t="s">
        <v>104</v>
      </c>
      <c r="F12" s="19" t="s">
        <v>105</v>
      </c>
      <c r="G12" s="26" t="n">
        <v>30</v>
      </c>
      <c r="H12" s="27" t="n">
        <v>50.97</v>
      </c>
      <c r="I12" s="28" t="n">
        <v>47900</v>
      </c>
      <c r="J12" s="19"/>
      <c r="K12" s="28"/>
      <c r="L12" s="29" t="str">
        <f aca="false">IF(AC12="","",LEFT(AC12,LEN(AC12)-2))</f>
        <v>Pump mileage lower than before, Sunday, Premium fuel</v>
      </c>
      <c r="M12" s="30"/>
      <c r="N12" s="30"/>
      <c r="O12" s="32" t="str">
        <f aca="false">IF(TRIM(C12&amp;"")="","",RIGHT(SUBSTITUTE(SUBSTITUTE(C12&amp;""," ",""),"*",""),4))</f>
        <v>7316</v>
      </c>
      <c r="P12" s="32" t="n">
        <f aca="false">IF(O12="",0,IFERROR(MATCH(O12,Vans!$D$2:$D$51,0),IFERROR(MATCH(VALUE(O12),Vans!$D$2:$D$51,0),0)))</f>
        <v>1</v>
      </c>
      <c r="Q12" s="32" t="str">
        <f aca="false">IF(P12=0,"",INDEX(Vans!$A$2:$A$51,P12)&amp;"")</f>
        <v>DV20 PVT</v>
      </c>
      <c r="R12" s="32" t="str">
        <f aca="false">IF(A12="","",IF(TRIM(D12&amp;"")&lt;&gt;"",SUBSTITUTE(UPPER(TRIM(D12&amp;""))," ",""),SUBSTITUTE(UPPER(Q12)," ","")))</f>
        <v>DV20PVT</v>
      </c>
      <c r="S12" s="32" t="n">
        <f aca="false">IF(R12="",0,IFERROR(MATCH(R12,Vans!$G$2:$G$51,0),0))</f>
        <v>1</v>
      </c>
      <c r="T12" s="32" t="str">
        <f aca="false">IF(S12=0,"",INDEX(Vans!$B$2:$B$51,S12)&amp;"")</f>
        <v>Diesel</v>
      </c>
      <c r="U12" s="33" t="n">
        <f aca="false">IF(S12=0,"",INDEX(Vans!$C$2:$C$51,S12))</f>
        <v>80</v>
      </c>
      <c r="V12" s="32" t="str">
        <f aca="false">IF(TRIM(F12&amp;"")="","",IF(ISNUMBER(SEARCH("adblue",F12)),"AdBlue",IF(OR(ISNUMBER(SEARCH("diesel",F12)),ISNUMBER(SEARCH("derv",F12)),ISNUMBER(SEARCH("ulsd",F12))),"Diesel",IF(OR(ISNUMBER(SEARCH("unleaded",F12)),ISNUMBER(SEARCH("petrol",F12)),ISNUMBER(SEARCH("ulp",F12))),"Petrol",IF(OR(ISNUMBER(SEARCH("electric",F12)),ISNUMBER(SEARCH("charg",F12)),ISNUMBER(SEARCH("kwh",F12))),"Electric","Other")))))</f>
        <v>Diesel</v>
      </c>
      <c r="W12" s="34" t="n">
        <f aca="false">IF(TRIM(B12&amp;"")&lt;&gt;"",IFERROR(MOD(B12*1,1),""),IF(A12="","",IFERROR(IF(MOD(A12*1,1)&gt;0,MOD(A12*1,1),""),"")))</f>
        <v>0.383333333333333</v>
      </c>
      <c r="X12" s="35" t="n">
        <f aca="false">IF(A12="","",IFERROR(INT(A12*1),""))</f>
        <v>46306</v>
      </c>
      <c r="Y12" s="32" t="n">
        <f aca="false">IF(OR(X12="",NOT(OR(V12="Diesel",V12="Petrol"))),"",MAX(IF(O12="",0,COUNTIFS($O$2:$O$501,O12,$X$2:$X$501,X12,$V$2:$V$501,"Diesel")+COUNTIFS($O$2:$O$501,O12,$X$2:$X$501,X12,$V$2:$V$501,"Petrol")),IF(R12="",0,COUNTIFS($R$2:$R$501,R12,$X$2:$X$501,X12,$V$2:$V$501,"Diesel")+COUNTIFS($R$2:$R$501,R12,$X$2:$X$501,X12,$V$2:$V$501,"Petrol"))))</f>
        <v>1</v>
      </c>
      <c r="Z12" s="32" t="n">
        <f aca="false">IF(OR(R12="",TRIM(I12&amp;"")="",NOT(OR(V12="Diesel",V12="Petrol"))),"",IFERROR(_xlfn.MAXIFS($I$2:$I$501,$R$2:$R$501,R12,$I$2:$I$501,"&lt;"&amp;I12,$V$2:$V$501,"&lt;&gt;AdBlue",$V$2:$V$501,"&lt;&gt;Other"),""))</f>
        <v>0</v>
      </c>
      <c r="AA12" s="32" t="str">
        <f aca="false">IF(OR(Z12="",N(Z12)=0),"",I12-Z12)</f>
        <v/>
      </c>
      <c r="AB12" s="32" t="n">
        <f aca="false">IF(OR(R12="",TRIM(I12&amp;"")="",X12=""),"",IFERROR(_xlfn.MAXIFS($I$2:$I$501,$R$2:$R$501,R12,$X$2:$X$501,"&lt;"&amp;X12),""))</f>
        <v>48236</v>
      </c>
      <c r="AC12" s="32" t="str">
        <f aca="false">IF(V12="Other","Not fuel, ","")&amp;IFERROR(IF(AND(T12&lt;&gt;"",OR(AND(V12="Diesel",T12&lt;&gt;"Diesel"),AND(V12="Petrol",T12&lt;&gt;"Petrol",T12&lt;&gt;"Plug-in hybrid"),AND(V12="Electric",T12&lt;&gt;"Electric",T12&lt;&gt;"Plug-in hybrid"))),"Wrong fuel for this van, ",""),"")&amp;IFERROR(IF(AND(OR(V12="Diesel",V12="Petrol"),N(U12)&gt;0,G12*1&gt;N(U12)*(1+TankMargin)),"More than the tank holds, ",""),"")&amp;IF(AND(TRIM(D12&amp;"")&lt;&gt;"",Q12&lt;&gt;"",SUBSTITUTE(UPPER(Q12)," ","")&lt;&gt;R12),"Card used in another van, ","")&amp;IF(AND(TRIM(D12&amp;"")&lt;&gt;"",S12=0),"Not one of your vans, ","")&amp;IF(AND(A12&lt;&gt;"",R12="",O12&lt;&gt;"",P12=0),"Card not on your Vans list, ","")&amp;IF(N(Y12)&gt;1,"Filled twice that day, ","")&amp;IFERROR(IF(AND(AA12&lt;&gt;"",AA12&lt;MinMiles),"Only "&amp;TEXT(AA12,"#,##0")&amp;" miles since the previous fill, ",""),"")&amp;IFERROR(IF(AND(AB12&lt;&gt;"",N(AB12)&gt;0,I12*1&lt;N(AB12)),"Pump mileage lower than before, ",""),"")&amp;IFERROR(IF(AND(TRIM(I12&amp;"")&lt;&gt;"",TRIM(K12&amp;"")&lt;&gt;"",ABS(I12*1-K12*1)&gt;MileTolerance),"Pump mileage off from the odometer, ",""),"")&amp;IF(J12="No","No receipt from the driver, ","")&amp;IFERROR(IF(AND(W12&lt;&gt;"",OR(W12&lt;DayStart,W12&gt;DayEnd)),"Outside working hours, ",""),"")&amp;IFERROR(IF(AND(X12&lt;&gt;"",WEEKDAY(X12,2)=6,FlagSat="Yes"),"Saturday, ",""),"")&amp;IFERROR(IF(AND(X12&lt;&gt;"",WEEKDAY(X12,2)=7,FlagSun="Yes"),"Sunday, ",""),"")&amp;IF(AND(FlagPremium="Yes",OR(V12="Diesel",V12="Petrol"),OR(ISNUMBER(SEARCH("super",F12)),ISNUMBER(SEARCH("premium",F12)),ISNUMBER(SEARCH("ultimate",F12)),ISNUMBER(SEARCH("v-power",F12)),ISNUMBER(SEARCH("momentum",F12)),ISNUMBER(SEARCH("supreme",F12)))),"Premium fuel, ","")</f>
        <v>Pump mileage lower than before, Sunday, Premium fuel, </v>
      </c>
      <c r="AD12" s="32" t="n">
        <f aca="false">IF(AC12="",0,1)</f>
        <v>1</v>
      </c>
      <c r="AE12" s="32" t="n">
        <f aca="false">IF(A12="",0,1)</f>
        <v>1</v>
      </c>
    </row>
    <row r="13" customFormat="false" ht="15" hidden="false" customHeight="false" outlineLevel="0" collapsed="false">
      <c r="A13" s="24"/>
      <c r="B13" s="25"/>
      <c r="C13" s="21"/>
      <c r="D13" s="19"/>
      <c r="E13" s="19"/>
      <c r="F13" s="19"/>
      <c r="G13" s="26"/>
      <c r="H13" s="27"/>
      <c r="I13" s="28"/>
      <c r="J13" s="19"/>
      <c r="K13" s="28"/>
      <c r="L13" s="29" t="str">
        <f aca="false">IF(AC13="","",LEFT(AC13,LEN(AC13)-2))</f>
        <v/>
      </c>
      <c r="M13" s="30"/>
      <c r="N13" s="30"/>
      <c r="O13" s="32" t="str">
        <f aca="false">IF(TRIM(C13&amp;"")="","",RIGHT(SUBSTITUTE(SUBSTITUTE(C13&amp;""," ",""),"*",""),4))</f>
        <v/>
      </c>
      <c r="P13" s="32" t="n">
        <f aca="false">IF(O13="",0,IFERROR(MATCH(O13,Vans!$D$2:$D$51,0),IFERROR(MATCH(VALUE(O13),Vans!$D$2:$D$51,0),0)))</f>
        <v>0</v>
      </c>
      <c r="Q13" s="32" t="str">
        <f aca="false">IF(P13=0,"",INDEX(Vans!$A$2:$A$51,P13)&amp;"")</f>
        <v/>
      </c>
      <c r="R13" s="32" t="str">
        <f aca="false">IF(A13="","",IF(TRIM(D13&amp;"")&lt;&gt;"",SUBSTITUTE(UPPER(TRIM(D13&amp;""))," ",""),SUBSTITUTE(UPPER(Q13)," ","")))</f>
        <v/>
      </c>
      <c r="S13" s="32" t="n">
        <f aca="false">IF(R13="",0,IFERROR(MATCH(R13,Vans!$G$2:$G$51,0),0))</f>
        <v>0</v>
      </c>
      <c r="T13" s="32" t="str">
        <f aca="false">IF(S13=0,"",INDEX(Vans!$B$2:$B$51,S13)&amp;"")</f>
        <v/>
      </c>
      <c r="U13" s="32" t="str">
        <f aca="false">IF(S13=0,"",INDEX(Vans!$C$2:$C$51,S13))</f>
        <v/>
      </c>
      <c r="V13" s="32" t="str">
        <f aca="false">IF(TRIM(F13&amp;"")="","",IF(ISNUMBER(SEARCH("adblue",F13)),"AdBlue",IF(OR(ISNUMBER(SEARCH("diesel",F13)),ISNUMBER(SEARCH("derv",F13)),ISNUMBER(SEARCH("ulsd",F13))),"Diesel",IF(OR(ISNUMBER(SEARCH("unleaded",F13)),ISNUMBER(SEARCH("petrol",F13)),ISNUMBER(SEARCH("ulp",F13))),"Petrol",IF(OR(ISNUMBER(SEARCH("electric",F13)),ISNUMBER(SEARCH("charg",F13)),ISNUMBER(SEARCH("kwh",F13))),"Electric","Other")))))</f>
        <v/>
      </c>
      <c r="W13" s="34" t="str">
        <f aca="false">IF(TRIM(B13&amp;"")&lt;&gt;"",IFERROR(MOD(B13*1,1),""),IF(A13="","",IFERROR(IF(MOD(A13*1,1)&gt;0,MOD(A13*1,1),""),"")))</f>
        <v/>
      </c>
      <c r="X13" s="35" t="str">
        <f aca="false">IF(A13="","",IFERROR(INT(A13*1),""))</f>
        <v/>
      </c>
      <c r="Y13" s="32" t="str">
        <f aca="false">IF(OR(X13="",NOT(OR(V13="Diesel",V13="Petrol"))),"",MAX(IF(O13="",0,COUNTIFS($O$2:$O$501,O13,$X$2:$X$501,X13,$V$2:$V$501,"Diesel")+COUNTIFS($O$2:$O$501,O13,$X$2:$X$501,X13,$V$2:$V$501,"Petrol")),IF(R13="",0,COUNTIFS($R$2:$R$501,R13,$X$2:$X$501,X13,$V$2:$V$501,"Diesel")+COUNTIFS($R$2:$R$501,R13,$X$2:$X$501,X13,$V$2:$V$501,"Petrol"))))</f>
        <v/>
      </c>
      <c r="Z13" s="32" t="str">
        <f aca="false">IF(OR(R13="",TRIM(I13&amp;"")="",NOT(OR(V13="Diesel",V13="Petrol"))),"",IFERROR(_xlfn.MAXIFS($I$2:$I$501,$R$2:$R$501,R13,$I$2:$I$501,"&lt;"&amp;I13,$V$2:$V$501,"&lt;&gt;AdBlue",$V$2:$V$501,"&lt;&gt;Other"),""))</f>
        <v/>
      </c>
      <c r="AA13" s="32" t="str">
        <f aca="false">IF(OR(Z13="",N(Z13)=0),"",I13-Z13)</f>
        <v/>
      </c>
      <c r="AB13" s="32" t="str">
        <f aca="false">IF(OR(R13="",TRIM(I13&amp;"")="",X13=""),"",IFERROR(_xlfn.MAXIFS($I$2:$I$501,$R$2:$R$501,R13,$X$2:$X$501,"&lt;"&amp;X13),""))</f>
        <v/>
      </c>
      <c r="AC13" s="32" t="str">
        <f aca="false">IF(V13="Other","Not fuel, ","")&amp;IFERROR(IF(AND(T13&lt;&gt;"",OR(AND(V13="Diesel",T13&lt;&gt;"Diesel"),AND(V13="Petrol",T13&lt;&gt;"Petrol",T13&lt;&gt;"Plug-in hybrid"),AND(V13="Electric",T13&lt;&gt;"Electric",T13&lt;&gt;"Plug-in hybrid"))),"Wrong fuel for this van, ",""),"")&amp;IFERROR(IF(AND(OR(V13="Diesel",V13="Petrol"),N(U13)&gt;0,G13*1&gt;N(U13)*(1+TankMargin)),"More than the tank holds, ",""),"")&amp;IF(AND(TRIM(D13&amp;"")&lt;&gt;"",Q13&lt;&gt;"",SUBSTITUTE(UPPER(Q13)," ","")&lt;&gt;R13),"Card used in another van, ","")&amp;IF(AND(TRIM(D13&amp;"")&lt;&gt;"",S13=0),"Not one of your vans, ","")&amp;IF(AND(A13&lt;&gt;"",R13="",O13&lt;&gt;"",P13=0),"Card not on your Vans list, ","")&amp;IF(N(Y13)&gt;1,"Filled twice that day, ","")&amp;IFERROR(IF(AND(AA13&lt;&gt;"",AA13&lt;MinMiles),"Only "&amp;TEXT(AA13,"#,##0")&amp;" miles since the previous fill, ",""),"")&amp;IFERROR(IF(AND(AB13&lt;&gt;"",N(AB13)&gt;0,I13*1&lt;N(AB13)),"Pump mileage lower than before, ",""),"")&amp;IFERROR(IF(AND(TRIM(I13&amp;"")&lt;&gt;"",TRIM(K13&amp;"")&lt;&gt;"",ABS(I13*1-K13*1)&gt;MileTolerance),"Pump mileage off from the odometer, ",""),"")&amp;IF(J13="No","No receipt from the driver, ","")&amp;IFERROR(IF(AND(W13&lt;&gt;"",OR(W13&lt;DayStart,W13&gt;DayEnd)),"Outside working hours, ",""),"")&amp;IFERROR(IF(AND(X13&lt;&gt;"",WEEKDAY(X13,2)=6,FlagSat="Yes"),"Saturday, ",""),"")&amp;IFERROR(IF(AND(X13&lt;&gt;"",WEEKDAY(X13,2)=7,FlagSun="Yes"),"Sunday, ",""),"")&amp;IF(AND(FlagPremium="Yes",OR(V13="Diesel",V13="Petrol"),OR(ISNUMBER(SEARCH("super",F13)),ISNUMBER(SEARCH("premium",F13)),ISNUMBER(SEARCH("ultimate",F13)),ISNUMBER(SEARCH("v-power",F13)),ISNUMBER(SEARCH("momentum",F13)),ISNUMBER(SEARCH("supreme",F13)))),"Premium fuel, ","")</f>
        <v/>
      </c>
      <c r="AD13" s="32" t="n">
        <f aca="false">IF(AC13="",0,1)</f>
        <v>0</v>
      </c>
      <c r="AE13" s="32" t="n">
        <f aca="false">IF(A13="",0,1)</f>
        <v>0</v>
      </c>
    </row>
    <row r="14" customFormat="false" ht="15" hidden="false" customHeight="false" outlineLevel="0" collapsed="false">
      <c r="A14" s="24"/>
      <c r="B14" s="25"/>
      <c r="C14" s="21"/>
      <c r="D14" s="19"/>
      <c r="E14" s="19"/>
      <c r="F14" s="19"/>
      <c r="G14" s="26"/>
      <c r="H14" s="27"/>
      <c r="I14" s="28"/>
      <c r="J14" s="19"/>
      <c r="K14" s="28"/>
      <c r="L14" s="29" t="str">
        <f aca="false">IF(AC14="","",LEFT(AC14,LEN(AC14)-2))</f>
        <v/>
      </c>
      <c r="M14" s="30"/>
      <c r="N14" s="30"/>
      <c r="O14" s="32" t="str">
        <f aca="false">IF(TRIM(C14&amp;"")="","",RIGHT(SUBSTITUTE(SUBSTITUTE(C14&amp;""," ",""),"*",""),4))</f>
        <v/>
      </c>
      <c r="P14" s="32" t="n">
        <f aca="false">IF(O14="",0,IFERROR(MATCH(O14,Vans!$D$2:$D$51,0),IFERROR(MATCH(VALUE(O14),Vans!$D$2:$D$51,0),0)))</f>
        <v>0</v>
      </c>
      <c r="Q14" s="32" t="str">
        <f aca="false">IF(P14=0,"",INDEX(Vans!$A$2:$A$51,P14)&amp;"")</f>
        <v/>
      </c>
      <c r="R14" s="32" t="str">
        <f aca="false">IF(A14="","",IF(TRIM(D14&amp;"")&lt;&gt;"",SUBSTITUTE(UPPER(TRIM(D14&amp;""))," ",""),SUBSTITUTE(UPPER(Q14)," ","")))</f>
        <v/>
      </c>
      <c r="S14" s="32" t="n">
        <f aca="false">IF(R14="",0,IFERROR(MATCH(R14,Vans!$G$2:$G$51,0),0))</f>
        <v>0</v>
      </c>
      <c r="T14" s="32" t="str">
        <f aca="false">IF(S14=0,"",INDEX(Vans!$B$2:$B$51,S14)&amp;"")</f>
        <v/>
      </c>
      <c r="U14" s="32" t="str">
        <f aca="false">IF(S14=0,"",INDEX(Vans!$C$2:$C$51,S14))</f>
        <v/>
      </c>
      <c r="V14" s="32" t="str">
        <f aca="false">IF(TRIM(F14&amp;"")="","",IF(ISNUMBER(SEARCH("adblue",F14)),"AdBlue",IF(OR(ISNUMBER(SEARCH("diesel",F14)),ISNUMBER(SEARCH("derv",F14)),ISNUMBER(SEARCH("ulsd",F14))),"Diesel",IF(OR(ISNUMBER(SEARCH("unleaded",F14)),ISNUMBER(SEARCH("petrol",F14)),ISNUMBER(SEARCH("ulp",F14))),"Petrol",IF(OR(ISNUMBER(SEARCH("electric",F14)),ISNUMBER(SEARCH("charg",F14)),ISNUMBER(SEARCH("kwh",F14))),"Electric","Other")))))</f>
        <v/>
      </c>
      <c r="W14" s="34" t="str">
        <f aca="false">IF(TRIM(B14&amp;"")&lt;&gt;"",IFERROR(MOD(B14*1,1),""),IF(A14="","",IFERROR(IF(MOD(A14*1,1)&gt;0,MOD(A14*1,1),""),"")))</f>
        <v/>
      </c>
      <c r="X14" s="35" t="str">
        <f aca="false">IF(A14="","",IFERROR(INT(A14*1),""))</f>
        <v/>
      </c>
      <c r="Y14" s="32" t="str">
        <f aca="false">IF(OR(X14="",NOT(OR(V14="Diesel",V14="Petrol"))),"",MAX(IF(O14="",0,COUNTIFS($O$2:$O$501,O14,$X$2:$X$501,X14,$V$2:$V$501,"Diesel")+COUNTIFS($O$2:$O$501,O14,$X$2:$X$501,X14,$V$2:$V$501,"Petrol")),IF(R14="",0,COUNTIFS($R$2:$R$501,R14,$X$2:$X$501,X14,$V$2:$V$501,"Diesel")+COUNTIFS($R$2:$R$501,R14,$X$2:$X$501,X14,$V$2:$V$501,"Petrol"))))</f>
        <v/>
      </c>
      <c r="Z14" s="32" t="str">
        <f aca="false">IF(OR(R14="",TRIM(I14&amp;"")="",NOT(OR(V14="Diesel",V14="Petrol"))),"",IFERROR(_xlfn.MAXIFS($I$2:$I$501,$R$2:$R$501,R14,$I$2:$I$501,"&lt;"&amp;I14,$V$2:$V$501,"&lt;&gt;AdBlue",$V$2:$V$501,"&lt;&gt;Other"),""))</f>
        <v/>
      </c>
      <c r="AA14" s="32" t="str">
        <f aca="false">IF(OR(Z14="",N(Z14)=0),"",I14-Z14)</f>
        <v/>
      </c>
      <c r="AB14" s="32" t="str">
        <f aca="false">IF(OR(R14="",TRIM(I14&amp;"")="",X14=""),"",IFERROR(_xlfn.MAXIFS($I$2:$I$501,$R$2:$R$501,R14,$X$2:$X$501,"&lt;"&amp;X14),""))</f>
        <v/>
      </c>
      <c r="AC14" s="32" t="str">
        <f aca="false">IF(V14="Other","Not fuel, ","")&amp;IFERROR(IF(AND(T14&lt;&gt;"",OR(AND(V14="Diesel",T14&lt;&gt;"Diesel"),AND(V14="Petrol",T14&lt;&gt;"Petrol",T14&lt;&gt;"Plug-in hybrid"),AND(V14="Electric",T14&lt;&gt;"Electric",T14&lt;&gt;"Plug-in hybrid"))),"Wrong fuel for this van, ",""),"")&amp;IFERROR(IF(AND(OR(V14="Diesel",V14="Petrol"),N(U14)&gt;0,G14*1&gt;N(U14)*(1+TankMargin)),"More than the tank holds, ",""),"")&amp;IF(AND(TRIM(D14&amp;"")&lt;&gt;"",Q14&lt;&gt;"",SUBSTITUTE(UPPER(Q14)," ","")&lt;&gt;R14),"Card used in another van, ","")&amp;IF(AND(TRIM(D14&amp;"")&lt;&gt;"",S14=0),"Not one of your vans, ","")&amp;IF(AND(A14&lt;&gt;"",R14="",O14&lt;&gt;"",P14=0),"Card not on your Vans list, ","")&amp;IF(N(Y14)&gt;1,"Filled twice that day, ","")&amp;IFERROR(IF(AND(AA14&lt;&gt;"",AA14&lt;MinMiles),"Only "&amp;TEXT(AA14,"#,##0")&amp;" miles since the previous fill, ",""),"")&amp;IFERROR(IF(AND(AB14&lt;&gt;"",N(AB14)&gt;0,I14*1&lt;N(AB14)),"Pump mileage lower than before, ",""),"")&amp;IFERROR(IF(AND(TRIM(I14&amp;"")&lt;&gt;"",TRIM(K14&amp;"")&lt;&gt;"",ABS(I14*1-K14*1)&gt;MileTolerance),"Pump mileage off from the odometer, ",""),"")&amp;IF(J14="No","No receipt from the driver, ","")&amp;IFERROR(IF(AND(W14&lt;&gt;"",OR(W14&lt;DayStart,W14&gt;DayEnd)),"Outside working hours, ",""),"")&amp;IFERROR(IF(AND(X14&lt;&gt;"",WEEKDAY(X14,2)=6,FlagSat="Yes"),"Saturday, ",""),"")&amp;IFERROR(IF(AND(X14&lt;&gt;"",WEEKDAY(X14,2)=7,FlagSun="Yes"),"Sunday, ",""),"")&amp;IF(AND(FlagPremium="Yes",OR(V14="Diesel",V14="Petrol"),OR(ISNUMBER(SEARCH("super",F14)),ISNUMBER(SEARCH("premium",F14)),ISNUMBER(SEARCH("ultimate",F14)),ISNUMBER(SEARCH("v-power",F14)),ISNUMBER(SEARCH("momentum",F14)),ISNUMBER(SEARCH("supreme",F14)))),"Premium fuel, ","")</f>
        <v/>
      </c>
      <c r="AD14" s="32" t="n">
        <f aca="false">IF(AC14="",0,1)</f>
        <v>0</v>
      </c>
      <c r="AE14" s="32" t="n">
        <f aca="false">IF(A14="",0,1)</f>
        <v>0</v>
      </c>
    </row>
    <row r="15" customFormat="false" ht="15" hidden="false" customHeight="false" outlineLevel="0" collapsed="false">
      <c r="A15" s="24"/>
      <c r="B15" s="25"/>
      <c r="C15" s="21"/>
      <c r="D15" s="19"/>
      <c r="E15" s="19"/>
      <c r="F15" s="19"/>
      <c r="G15" s="26"/>
      <c r="H15" s="27"/>
      <c r="I15" s="28"/>
      <c r="J15" s="19"/>
      <c r="K15" s="28"/>
      <c r="L15" s="29" t="str">
        <f aca="false">IF(AC15="","",LEFT(AC15,LEN(AC15)-2))</f>
        <v/>
      </c>
      <c r="M15" s="30"/>
      <c r="N15" s="30"/>
      <c r="O15" s="32" t="str">
        <f aca="false">IF(TRIM(C15&amp;"")="","",RIGHT(SUBSTITUTE(SUBSTITUTE(C15&amp;""," ",""),"*",""),4))</f>
        <v/>
      </c>
      <c r="P15" s="32" t="n">
        <f aca="false">IF(O15="",0,IFERROR(MATCH(O15,Vans!$D$2:$D$51,0),IFERROR(MATCH(VALUE(O15),Vans!$D$2:$D$51,0),0)))</f>
        <v>0</v>
      </c>
      <c r="Q15" s="32" t="str">
        <f aca="false">IF(P15=0,"",INDEX(Vans!$A$2:$A$51,P15)&amp;"")</f>
        <v/>
      </c>
      <c r="R15" s="32" t="str">
        <f aca="false">IF(A15="","",IF(TRIM(D15&amp;"")&lt;&gt;"",SUBSTITUTE(UPPER(TRIM(D15&amp;""))," ",""),SUBSTITUTE(UPPER(Q15)," ","")))</f>
        <v/>
      </c>
      <c r="S15" s="32" t="n">
        <f aca="false">IF(R15="",0,IFERROR(MATCH(R15,Vans!$G$2:$G$51,0),0))</f>
        <v>0</v>
      </c>
      <c r="T15" s="32" t="str">
        <f aca="false">IF(S15=0,"",INDEX(Vans!$B$2:$B$51,S15)&amp;"")</f>
        <v/>
      </c>
      <c r="U15" s="32" t="str">
        <f aca="false">IF(S15=0,"",INDEX(Vans!$C$2:$C$51,S15))</f>
        <v/>
      </c>
      <c r="V15" s="32" t="str">
        <f aca="false">IF(TRIM(F15&amp;"")="","",IF(ISNUMBER(SEARCH("adblue",F15)),"AdBlue",IF(OR(ISNUMBER(SEARCH("diesel",F15)),ISNUMBER(SEARCH("derv",F15)),ISNUMBER(SEARCH("ulsd",F15))),"Diesel",IF(OR(ISNUMBER(SEARCH("unleaded",F15)),ISNUMBER(SEARCH("petrol",F15)),ISNUMBER(SEARCH("ulp",F15))),"Petrol",IF(OR(ISNUMBER(SEARCH("electric",F15)),ISNUMBER(SEARCH("charg",F15)),ISNUMBER(SEARCH("kwh",F15))),"Electric","Other")))))</f>
        <v/>
      </c>
      <c r="W15" s="34" t="str">
        <f aca="false">IF(TRIM(B15&amp;"")&lt;&gt;"",IFERROR(MOD(B15*1,1),""),IF(A15="","",IFERROR(IF(MOD(A15*1,1)&gt;0,MOD(A15*1,1),""),"")))</f>
        <v/>
      </c>
      <c r="X15" s="35" t="str">
        <f aca="false">IF(A15="","",IFERROR(INT(A15*1),""))</f>
        <v/>
      </c>
      <c r="Y15" s="32" t="str">
        <f aca="false">IF(OR(X15="",NOT(OR(V15="Diesel",V15="Petrol"))),"",MAX(IF(O15="",0,COUNTIFS($O$2:$O$501,O15,$X$2:$X$501,X15,$V$2:$V$501,"Diesel")+COUNTIFS($O$2:$O$501,O15,$X$2:$X$501,X15,$V$2:$V$501,"Petrol")),IF(R15="",0,COUNTIFS($R$2:$R$501,R15,$X$2:$X$501,X15,$V$2:$V$501,"Diesel")+COUNTIFS($R$2:$R$501,R15,$X$2:$X$501,X15,$V$2:$V$501,"Petrol"))))</f>
        <v/>
      </c>
      <c r="Z15" s="32" t="str">
        <f aca="false">IF(OR(R15="",TRIM(I15&amp;"")="",NOT(OR(V15="Diesel",V15="Petrol"))),"",IFERROR(_xlfn.MAXIFS($I$2:$I$501,$R$2:$R$501,R15,$I$2:$I$501,"&lt;"&amp;I15,$V$2:$V$501,"&lt;&gt;AdBlue",$V$2:$V$501,"&lt;&gt;Other"),""))</f>
        <v/>
      </c>
      <c r="AA15" s="32" t="str">
        <f aca="false">IF(OR(Z15="",N(Z15)=0),"",I15-Z15)</f>
        <v/>
      </c>
      <c r="AB15" s="32" t="str">
        <f aca="false">IF(OR(R15="",TRIM(I15&amp;"")="",X15=""),"",IFERROR(_xlfn.MAXIFS($I$2:$I$501,$R$2:$R$501,R15,$X$2:$X$501,"&lt;"&amp;X15),""))</f>
        <v/>
      </c>
      <c r="AC15" s="32" t="str">
        <f aca="false">IF(V15="Other","Not fuel, ","")&amp;IFERROR(IF(AND(T15&lt;&gt;"",OR(AND(V15="Diesel",T15&lt;&gt;"Diesel"),AND(V15="Petrol",T15&lt;&gt;"Petrol",T15&lt;&gt;"Plug-in hybrid"),AND(V15="Electric",T15&lt;&gt;"Electric",T15&lt;&gt;"Plug-in hybrid"))),"Wrong fuel for this van, ",""),"")&amp;IFERROR(IF(AND(OR(V15="Diesel",V15="Petrol"),N(U15)&gt;0,G15*1&gt;N(U15)*(1+TankMargin)),"More than the tank holds, ",""),"")&amp;IF(AND(TRIM(D15&amp;"")&lt;&gt;"",Q15&lt;&gt;"",SUBSTITUTE(UPPER(Q15)," ","")&lt;&gt;R15),"Card used in another van, ","")&amp;IF(AND(TRIM(D15&amp;"")&lt;&gt;"",S15=0),"Not one of your vans, ","")&amp;IF(AND(A15&lt;&gt;"",R15="",O15&lt;&gt;"",P15=0),"Card not on your Vans list, ","")&amp;IF(N(Y15)&gt;1,"Filled twice that day, ","")&amp;IFERROR(IF(AND(AA15&lt;&gt;"",AA15&lt;MinMiles),"Only "&amp;TEXT(AA15,"#,##0")&amp;" miles since the previous fill, ",""),"")&amp;IFERROR(IF(AND(AB15&lt;&gt;"",N(AB15)&gt;0,I15*1&lt;N(AB15)),"Pump mileage lower than before, ",""),"")&amp;IFERROR(IF(AND(TRIM(I15&amp;"")&lt;&gt;"",TRIM(K15&amp;"")&lt;&gt;"",ABS(I15*1-K15*1)&gt;MileTolerance),"Pump mileage off from the odometer, ",""),"")&amp;IF(J15="No","No receipt from the driver, ","")&amp;IFERROR(IF(AND(W15&lt;&gt;"",OR(W15&lt;DayStart,W15&gt;DayEnd)),"Outside working hours, ",""),"")&amp;IFERROR(IF(AND(X15&lt;&gt;"",WEEKDAY(X15,2)=6,FlagSat="Yes"),"Saturday, ",""),"")&amp;IFERROR(IF(AND(X15&lt;&gt;"",WEEKDAY(X15,2)=7,FlagSun="Yes"),"Sunday, ",""),"")&amp;IF(AND(FlagPremium="Yes",OR(V15="Diesel",V15="Petrol"),OR(ISNUMBER(SEARCH("super",F15)),ISNUMBER(SEARCH("premium",F15)),ISNUMBER(SEARCH("ultimate",F15)),ISNUMBER(SEARCH("v-power",F15)),ISNUMBER(SEARCH("momentum",F15)),ISNUMBER(SEARCH("supreme",F15)))),"Premium fuel, ","")</f>
        <v/>
      </c>
      <c r="AD15" s="32" t="n">
        <f aca="false">IF(AC15="",0,1)</f>
        <v>0</v>
      </c>
      <c r="AE15" s="32" t="n">
        <f aca="false">IF(A15="",0,1)</f>
        <v>0</v>
      </c>
    </row>
    <row r="16" customFormat="false" ht="15" hidden="false" customHeight="false" outlineLevel="0" collapsed="false">
      <c r="A16" s="24"/>
      <c r="B16" s="25"/>
      <c r="C16" s="21"/>
      <c r="D16" s="19"/>
      <c r="E16" s="19"/>
      <c r="F16" s="19"/>
      <c r="G16" s="26"/>
      <c r="H16" s="27"/>
      <c r="I16" s="28"/>
      <c r="J16" s="19"/>
      <c r="K16" s="28"/>
      <c r="L16" s="29" t="str">
        <f aca="false">IF(AC16="","",LEFT(AC16,LEN(AC16)-2))</f>
        <v/>
      </c>
      <c r="M16" s="30"/>
      <c r="N16" s="30"/>
      <c r="O16" s="32" t="str">
        <f aca="false">IF(TRIM(C16&amp;"")="","",RIGHT(SUBSTITUTE(SUBSTITUTE(C16&amp;""," ",""),"*",""),4))</f>
        <v/>
      </c>
      <c r="P16" s="32" t="n">
        <f aca="false">IF(O16="",0,IFERROR(MATCH(O16,Vans!$D$2:$D$51,0),IFERROR(MATCH(VALUE(O16),Vans!$D$2:$D$51,0),0)))</f>
        <v>0</v>
      </c>
      <c r="Q16" s="32" t="str">
        <f aca="false">IF(P16=0,"",INDEX(Vans!$A$2:$A$51,P16)&amp;"")</f>
        <v/>
      </c>
      <c r="R16" s="32" t="str">
        <f aca="false">IF(A16="","",IF(TRIM(D16&amp;"")&lt;&gt;"",SUBSTITUTE(UPPER(TRIM(D16&amp;""))," ",""),SUBSTITUTE(UPPER(Q16)," ","")))</f>
        <v/>
      </c>
      <c r="S16" s="32" t="n">
        <f aca="false">IF(R16="",0,IFERROR(MATCH(R16,Vans!$G$2:$G$51,0),0))</f>
        <v>0</v>
      </c>
      <c r="T16" s="32" t="str">
        <f aca="false">IF(S16=0,"",INDEX(Vans!$B$2:$B$51,S16)&amp;"")</f>
        <v/>
      </c>
      <c r="U16" s="32" t="str">
        <f aca="false">IF(S16=0,"",INDEX(Vans!$C$2:$C$51,S16))</f>
        <v/>
      </c>
      <c r="V16" s="32" t="str">
        <f aca="false">IF(TRIM(F16&amp;"")="","",IF(ISNUMBER(SEARCH("adblue",F16)),"AdBlue",IF(OR(ISNUMBER(SEARCH("diesel",F16)),ISNUMBER(SEARCH("derv",F16)),ISNUMBER(SEARCH("ulsd",F16))),"Diesel",IF(OR(ISNUMBER(SEARCH("unleaded",F16)),ISNUMBER(SEARCH("petrol",F16)),ISNUMBER(SEARCH("ulp",F16))),"Petrol",IF(OR(ISNUMBER(SEARCH("electric",F16)),ISNUMBER(SEARCH("charg",F16)),ISNUMBER(SEARCH("kwh",F16))),"Electric","Other")))))</f>
        <v/>
      </c>
      <c r="W16" s="34" t="str">
        <f aca="false">IF(TRIM(B16&amp;"")&lt;&gt;"",IFERROR(MOD(B16*1,1),""),IF(A16="","",IFERROR(IF(MOD(A16*1,1)&gt;0,MOD(A16*1,1),""),"")))</f>
        <v/>
      </c>
      <c r="X16" s="35" t="str">
        <f aca="false">IF(A16="","",IFERROR(INT(A16*1),""))</f>
        <v/>
      </c>
      <c r="Y16" s="32" t="str">
        <f aca="false">IF(OR(X16="",NOT(OR(V16="Diesel",V16="Petrol"))),"",MAX(IF(O16="",0,COUNTIFS($O$2:$O$501,O16,$X$2:$X$501,X16,$V$2:$V$501,"Diesel")+COUNTIFS($O$2:$O$501,O16,$X$2:$X$501,X16,$V$2:$V$501,"Petrol")),IF(R16="",0,COUNTIFS($R$2:$R$501,R16,$X$2:$X$501,X16,$V$2:$V$501,"Diesel")+COUNTIFS($R$2:$R$501,R16,$X$2:$X$501,X16,$V$2:$V$501,"Petrol"))))</f>
        <v/>
      </c>
      <c r="Z16" s="32" t="str">
        <f aca="false">IF(OR(R16="",TRIM(I16&amp;"")="",NOT(OR(V16="Diesel",V16="Petrol"))),"",IFERROR(_xlfn.MAXIFS($I$2:$I$501,$R$2:$R$501,R16,$I$2:$I$501,"&lt;"&amp;I16,$V$2:$V$501,"&lt;&gt;AdBlue",$V$2:$V$501,"&lt;&gt;Other"),""))</f>
        <v/>
      </c>
      <c r="AA16" s="32" t="str">
        <f aca="false">IF(OR(Z16="",N(Z16)=0),"",I16-Z16)</f>
        <v/>
      </c>
      <c r="AB16" s="32" t="str">
        <f aca="false">IF(OR(R16="",TRIM(I16&amp;"")="",X16=""),"",IFERROR(_xlfn.MAXIFS($I$2:$I$501,$R$2:$R$501,R16,$X$2:$X$501,"&lt;"&amp;X16),""))</f>
        <v/>
      </c>
      <c r="AC16" s="32" t="str">
        <f aca="false">IF(V16="Other","Not fuel, ","")&amp;IFERROR(IF(AND(T16&lt;&gt;"",OR(AND(V16="Diesel",T16&lt;&gt;"Diesel"),AND(V16="Petrol",T16&lt;&gt;"Petrol",T16&lt;&gt;"Plug-in hybrid"),AND(V16="Electric",T16&lt;&gt;"Electric",T16&lt;&gt;"Plug-in hybrid"))),"Wrong fuel for this van, ",""),"")&amp;IFERROR(IF(AND(OR(V16="Diesel",V16="Petrol"),N(U16)&gt;0,G16*1&gt;N(U16)*(1+TankMargin)),"More than the tank holds, ",""),"")&amp;IF(AND(TRIM(D16&amp;"")&lt;&gt;"",Q16&lt;&gt;"",SUBSTITUTE(UPPER(Q16)," ","")&lt;&gt;R16),"Card used in another van, ","")&amp;IF(AND(TRIM(D16&amp;"")&lt;&gt;"",S16=0),"Not one of your vans, ","")&amp;IF(AND(A16&lt;&gt;"",R16="",O16&lt;&gt;"",P16=0),"Card not on your Vans list, ","")&amp;IF(N(Y16)&gt;1,"Filled twice that day, ","")&amp;IFERROR(IF(AND(AA16&lt;&gt;"",AA16&lt;MinMiles),"Only "&amp;TEXT(AA16,"#,##0")&amp;" miles since the previous fill, ",""),"")&amp;IFERROR(IF(AND(AB16&lt;&gt;"",N(AB16)&gt;0,I16*1&lt;N(AB16)),"Pump mileage lower than before, ",""),"")&amp;IFERROR(IF(AND(TRIM(I16&amp;"")&lt;&gt;"",TRIM(K16&amp;"")&lt;&gt;"",ABS(I16*1-K16*1)&gt;MileTolerance),"Pump mileage off from the odometer, ",""),"")&amp;IF(J16="No","No receipt from the driver, ","")&amp;IFERROR(IF(AND(W16&lt;&gt;"",OR(W16&lt;DayStart,W16&gt;DayEnd)),"Outside working hours, ",""),"")&amp;IFERROR(IF(AND(X16&lt;&gt;"",WEEKDAY(X16,2)=6,FlagSat="Yes"),"Saturday, ",""),"")&amp;IFERROR(IF(AND(X16&lt;&gt;"",WEEKDAY(X16,2)=7,FlagSun="Yes"),"Sunday, ",""),"")&amp;IF(AND(FlagPremium="Yes",OR(V16="Diesel",V16="Petrol"),OR(ISNUMBER(SEARCH("super",F16)),ISNUMBER(SEARCH("premium",F16)),ISNUMBER(SEARCH("ultimate",F16)),ISNUMBER(SEARCH("v-power",F16)),ISNUMBER(SEARCH("momentum",F16)),ISNUMBER(SEARCH("supreme",F16)))),"Premium fuel, ","")</f>
        <v/>
      </c>
      <c r="AD16" s="32" t="n">
        <f aca="false">IF(AC16="",0,1)</f>
        <v>0</v>
      </c>
      <c r="AE16" s="32" t="n">
        <f aca="false">IF(A16="",0,1)</f>
        <v>0</v>
      </c>
    </row>
    <row r="17" customFormat="false" ht="15" hidden="false" customHeight="false" outlineLevel="0" collapsed="false">
      <c r="A17" s="24"/>
      <c r="B17" s="25"/>
      <c r="C17" s="21"/>
      <c r="D17" s="19"/>
      <c r="E17" s="19"/>
      <c r="F17" s="19"/>
      <c r="G17" s="26"/>
      <c r="H17" s="27"/>
      <c r="I17" s="28"/>
      <c r="J17" s="19"/>
      <c r="K17" s="28"/>
      <c r="L17" s="29" t="str">
        <f aca="false">IF(AC17="","",LEFT(AC17,LEN(AC17)-2))</f>
        <v/>
      </c>
      <c r="M17" s="30"/>
      <c r="N17" s="30"/>
      <c r="O17" s="32" t="str">
        <f aca="false">IF(TRIM(C17&amp;"")="","",RIGHT(SUBSTITUTE(SUBSTITUTE(C17&amp;""," ",""),"*",""),4))</f>
        <v/>
      </c>
      <c r="P17" s="32" t="n">
        <f aca="false">IF(O17="",0,IFERROR(MATCH(O17,Vans!$D$2:$D$51,0),IFERROR(MATCH(VALUE(O17),Vans!$D$2:$D$51,0),0)))</f>
        <v>0</v>
      </c>
      <c r="Q17" s="32" t="str">
        <f aca="false">IF(P17=0,"",INDEX(Vans!$A$2:$A$51,P17)&amp;"")</f>
        <v/>
      </c>
      <c r="R17" s="32" t="str">
        <f aca="false">IF(A17="","",IF(TRIM(D17&amp;"")&lt;&gt;"",SUBSTITUTE(UPPER(TRIM(D17&amp;""))," ",""),SUBSTITUTE(UPPER(Q17)," ","")))</f>
        <v/>
      </c>
      <c r="S17" s="32" t="n">
        <f aca="false">IF(R17="",0,IFERROR(MATCH(R17,Vans!$G$2:$G$51,0),0))</f>
        <v>0</v>
      </c>
      <c r="T17" s="32" t="str">
        <f aca="false">IF(S17=0,"",INDEX(Vans!$B$2:$B$51,S17)&amp;"")</f>
        <v/>
      </c>
      <c r="U17" s="32" t="str">
        <f aca="false">IF(S17=0,"",INDEX(Vans!$C$2:$C$51,S17))</f>
        <v/>
      </c>
      <c r="V17" s="32" t="str">
        <f aca="false">IF(TRIM(F17&amp;"")="","",IF(ISNUMBER(SEARCH("adblue",F17)),"AdBlue",IF(OR(ISNUMBER(SEARCH("diesel",F17)),ISNUMBER(SEARCH("derv",F17)),ISNUMBER(SEARCH("ulsd",F17))),"Diesel",IF(OR(ISNUMBER(SEARCH("unleaded",F17)),ISNUMBER(SEARCH("petrol",F17)),ISNUMBER(SEARCH("ulp",F17))),"Petrol",IF(OR(ISNUMBER(SEARCH("electric",F17)),ISNUMBER(SEARCH("charg",F17)),ISNUMBER(SEARCH("kwh",F17))),"Electric","Other")))))</f>
        <v/>
      </c>
      <c r="W17" s="34" t="str">
        <f aca="false">IF(TRIM(B17&amp;"")&lt;&gt;"",IFERROR(MOD(B17*1,1),""),IF(A17="","",IFERROR(IF(MOD(A17*1,1)&gt;0,MOD(A17*1,1),""),"")))</f>
        <v/>
      </c>
      <c r="X17" s="35" t="str">
        <f aca="false">IF(A17="","",IFERROR(INT(A17*1),""))</f>
        <v/>
      </c>
      <c r="Y17" s="32" t="str">
        <f aca="false">IF(OR(X17="",NOT(OR(V17="Diesel",V17="Petrol"))),"",MAX(IF(O17="",0,COUNTIFS($O$2:$O$501,O17,$X$2:$X$501,X17,$V$2:$V$501,"Diesel")+COUNTIFS($O$2:$O$501,O17,$X$2:$X$501,X17,$V$2:$V$501,"Petrol")),IF(R17="",0,COUNTIFS($R$2:$R$501,R17,$X$2:$X$501,X17,$V$2:$V$501,"Diesel")+COUNTIFS($R$2:$R$501,R17,$X$2:$X$501,X17,$V$2:$V$501,"Petrol"))))</f>
        <v/>
      </c>
      <c r="Z17" s="32" t="str">
        <f aca="false">IF(OR(R17="",TRIM(I17&amp;"")="",NOT(OR(V17="Diesel",V17="Petrol"))),"",IFERROR(_xlfn.MAXIFS($I$2:$I$501,$R$2:$R$501,R17,$I$2:$I$501,"&lt;"&amp;I17,$V$2:$V$501,"&lt;&gt;AdBlue",$V$2:$V$501,"&lt;&gt;Other"),""))</f>
        <v/>
      </c>
      <c r="AA17" s="32" t="str">
        <f aca="false">IF(OR(Z17="",N(Z17)=0),"",I17-Z17)</f>
        <v/>
      </c>
      <c r="AB17" s="32" t="str">
        <f aca="false">IF(OR(R17="",TRIM(I17&amp;"")="",X17=""),"",IFERROR(_xlfn.MAXIFS($I$2:$I$501,$R$2:$R$501,R17,$X$2:$X$501,"&lt;"&amp;X17),""))</f>
        <v/>
      </c>
      <c r="AC17" s="32" t="str">
        <f aca="false">IF(V17="Other","Not fuel, ","")&amp;IFERROR(IF(AND(T17&lt;&gt;"",OR(AND(V17="Diesel",T17&lt;&gt;"Diesel"),AND(V17="Petrol",T17&lt;&gt;"Petrol",T17&lt;&gt;"Plug-in hybrid"),AND(V17="Electric",T17&lt;&gt;"Electric",T17&lt;&gt;"Plug-in hybrid"))),"Wrong fuel for this van, ",""),"")&amp;IFERROR(IF(AND(OR(V17="Diesel",V17="Petrol"),N(U17)&gt;0,G17*1&gt;N(U17)*(1+TankMargin)),"More than the tank holds, ",""),"")&amp;IF(AND(TRIM(D17&amp;"")&lt;&gt;"",Q17&lt;&gt;"",SUBSTITUTE(UPPER(Q17)," ","")&lt;&gt;R17),"Card used in another van, ","")&amp;IF(AND(TRIM(D17&amp;"")&lt;&gt;"",S17=0),"Not one of your vans, ","")&amp;IF(AND(A17&lt;&gt;"",R17="",O17&lt;&gt;"",P17=0),"Card not on your Vans list, ","")&amp;IF(N(Y17)&gt;1,"Filled twice that day, ","")&amp;IFERROR(IF(AND(AA17&lt;&gt;"",AA17&lt;MinMiles),"Only "&amp;TEXT(AA17,"#,##0")&amp;" miles since the previous fill, ",""),"")&amp;IFERROR(IF(AND(AB17&lt;&gt;"",N(AB17)&gt;0,I17*1&lt;N(AB17)),"Pump mileage lower than before, ",""),"")&amp;IFERROR(IF(AND(TRIM(I17&amp;"")&lt;&gt;"",TRIM(K17&amp;"")&lt;&gt;"",ABS(I17*1-K17*1)&gt;MileTolerance),"Pump mileage off from the odometer, ",""),"")&amp;IF(J17="No","No receipt from the driver, ","")&amp;IFERROR(IF(AND(W17&lt;&gt;"",OR(W17&lt;DayStart,W17&gt;DayEnd)),"Outside working hours, ",""),"")&amp;IFERROR(IF(AND(X17&lt;&gt;"",WEEKDAY(X17,2)=6,FlagSat="Yes"),"Saturday, ",""),"")&amp;IFERROR(IF(AND(X17&lt;&gt;"",WEEKDAY(X17,2)=7,FlagSun="Yes"),"Sunday, ",""),"")&amp;IF(AND(FlagPremium="Yes",OR(V17="Diesel",V17="Petrol"),OR(ISNUMBER(SEARCH("super",F17)),ISNUMBER(SEARCH("premium",F17)),ISNUMBER(SEARCH("ultimate",F17)),ISNUMBER(SEARCH("v-power",F17)),ISNUMBER(SEARCH("momentum",F17)),ISNUMBER(SEARCH("supreme",F17)))),"Premium fuel, ","")</f>
        <v/>
      </c>
      <c r="AD17" s="32" t="n">
        <f aca="false">IF(AC17="",0,1)</f>
        <v>0</v>
      </c>
      <c r="AE17" s="32" t="n">
        <f aca="false">IF(A17="",0,1)</f>
        <v>0</v>
      </c>
    </row>
    <row r="18" customFormat="false" ht="15" hidden="false" customHeight="false" outlineLevel="0" collapsed="false">
      <c r="A18" s="24"/>
      <c r="B18" s="25"/>
      <c r="C18" s="21"/>
      <c r="D18" s="19"/>
      <c r="E18" s="19"/>
      <c r="F18" s="19"/>
      <c r="G18" s="26"/>
      <c r="H18" s="27"/>
      <c r="I18" s="28"/>
      <c r="J18" s="19"/>
      <c r="K18" s="28"/>
      <c r="L18" s="29" t="str">
        <f aca="false">IF(AC18="","",LEFT(AC18,LEN(AC18)-2))</f>
        <v/>
      </c>
      <c r="M18" s="30"/>
      <c r="N18" s="30"/>
      <c r="O18" s="32" t="str">
        <f aca="false">IF(TRIM(C18&amp;"")="","",RIGHT(SUBSTITUTE(SUBSTITUTE(C18&amp;""," ",""),"*",""),4))</f>
        <v/>
      </c>
      <c r="P18" s="32" t="n">
        <f aca="false">IF(O18="",0,IFERROR(MATCH(O18,Vans!$D$2:$D$51,0),IFERROR(MATCH(VALUE(O18),Vans!$D$2:$D$51,0),0)))</f>
        <v>0</v>
      </c>
      <c r="Q18" s="32" t="str">
        <f aca="false">IF(P18=0,"",INDEX(Vans!$A$2:$A$51,P18)&amp;"")</f>
        <v/>
      </c>
      <c r="R18" s="32" t="str">
        <f aca="false">IF(A18="","",IF(TRIM(D18&amp;"")&lt;&gt;"",SUBSTITUTE(UPPER(TRIM(D18&amp;""))," ",""),SUBSTITUTE(UPPER(Q18)," ","")))</f>
        <v/>
      </c>
      <c r="S18" s="32" t="n">
        <f aca="false">IF(R18="",0,IFERROR(MATCH(R18,Vans!$G$2:$G$51,0),0))</f>
        <v>0</v>
      </c>
      <c r="T18" s="32" t="str">
        <f aca="false">IF(S18=0,"",INDEX(Vans!$B$2:$B$51,S18)&amp;"")</f>
        <v/>
      </c>
      <c r="U18" s="32" t="str">
        <f aca="false">IF(S18=0,"",INDEX(Vans!$C$2:$C$51,S18))</f>
        <v/>
      </c>
      <c r="V18" s="32" t="str">
        <f aca="false">IF(TRIM(F18&amp;"")="","",IF(ISNUMBER(SEARCH("adblue",F18)),"AdBlue",IF(OR(ISNUMBER(SEARCH("diesel",F18)),ISNUMBER(SEARCH("derv",F18)),ISNUMBER(SEARCH("ulsd",F18))),"Diesel",IF(OR(ISNUMBER(SEARCH("unleaded",F18)),ISNUMBER(SEARCH("petrol",F18)),ISNUMBER(SEARCH("ulp",F18))),"Petrol",IF(OR(ISNUMBER(SEARCH("electric",F18)),ISNUMBER(SEARCH("charg",F18)),ISNUMBER(SEARCH("kwh",F18))),"Electric","Other")))))</f>
        <v/>
      </c>
      <c r="W18" s="34" t="str">
        <f aca="false">IF(TRIM(B18&amp;"")&lt;&gt;"",IFERROR(MOD(B18*1,1),""),IF(A18="","",IFERROR(IF(MOD(A18*1,1)&gt;0,MOD(A18*1,1),""),"")))</f>
        <v/>
      </c>
      <c r="X18" s="35" t="str">
        <f aca="false">IF(A18="","",IFERROR(INT(A18*1),""))</f>
        <v/>
      </c>
      <c r="Y18" s="32" t="str">
        <f aca="false">IF(OR(X18="",NOT(OR(V18="Diesel",V18="Petrol"))),"",MAX(IF(O18="",0,COUNTIFS($O$2:$O$501,O18,$X$2:$X$501,X18,$V$2:$V$501,"Diesel")+COUNTIFS($O$2:$O$501,O18,$X$2:$X$501,X18,$V$2:$V$501,"Petrol")),IF(R18="",0,COUNTIFS($R$2:$R$501,R18,$X$2:$X$501,X18,$V$2:$V$501,"Diesel")+COUNTIFS($R$2:$R$501,R18,$X$2:$X$501,X18,$V$2:$V$501,"Petrol"))))</f>
        <v/>
      </c>
      <c r="Z18" s="32" t="str">
        <f aca="false">IF(OR(R18="",TRIM(I18&amp;"")="",NOT(OR(V18="Diesel",V18="Petrol"))),"",IFERROR(_xlfn.MAXIFS($I$2:$I$501,$R$2:$R$501,R18,$I$2:$I$501,"&lt;"&amp;I18,$V$2:$V$501,"&lt;&gt;AdBlue",$V$2:$V$501,"&lt;&gt;Other"),""))</f>
        <v/>
      </c>
      <c r="AA18" s="32" t="str">
        <f aca="false">IF(OR(Z18="",N(Z18)=0),"",I18-Z18)</f>
        <v/>
      </c>
      <c r="AB18" s="32" t="str">
        <f aca="false">IF(OR(R18="",TRIM(I18&amp;"")="",X18=""),"",IFERROR(_xlfn.MAXIFS($I$2:$I$501,$R$2:$R$501,R18,$X$2:$X$501,"&lt;"&amp;X18),""))</f>
        <v/>
      </c>
      <c r="AC18" s="32" t="str">
        <f aca="false">IF(V18="Other","Not fuel, ","")&amp;IFERROR(IF(AND(T18&lt;&gt;"",OR(AND(V18="Diesel",T18&lt;&gt;"Diesel"),AND(V18="Petrol",T18&lt;&gt;"Petrol",T18&lt;&gt;"Plug-in hybrid"),AND(V18="Electric",T18&lt;&gt;"Electric",T18&lt;&gt;"Plug-in hybrid"))),"Wrong fuel for this van, ",""),"")&amp;IFERROR(IF(AND(OR(V18="Diesel",V18="Petrol"),N(U18)&gt;0,G18*1&gt;N(U18)*(1+TankMargin)),"More than the tank holds, ",""),"")&amp;IF(AND(TRIM(D18&amp;"")&lt;&gt;"",Q18&lt;&gt;"",SUBSTITUTE(UPPER(Q18)," ","")&lt;&gt;R18),"Card used in another van, ","")&amp;IF(AND(TRIM(D18&amp;"")&lt;&gt;"",S18=0),"Not one of your vans, ","")&amp;IF(AND(A18&lt;&gt;"",R18="",O18&lt;&gt;"",P18=0),"Card not on your Vans list, ","")&amp;IF(N(Y18)&gt;1,"Filled twice that day, ","")&amp;IFERROR(IF(AND(AA18&lt;&gt;"",AA18&lt;MinMiles),"Only "&amp;TEXT(AA18,"#,##0")&amp;" miles since the previous fill, ",""),"")&amp;IFERROR(IF(AND(AB18&lt;&gt;"",N(AB18)&gt;0,I18*1&lt;N(AB18)),"Pump mileage lower than before, ",""),"")&amp;IFERROR(IF(AND(TRIM(I18&amp;"")&lt;&gt;"",TRIM(K18&amp;"")&lt;&gt;"",ABS(I18*1-K18*1)&gt;MileTolerance),"Pump mileage off from the odometer, ",""),"")&amp;IF(J18="No","No receipt from the driver, ","")&amp;IFERROR(IF(AND(W18&lt;&gt;"",OR(W18&lt;DayStart,W18&gt;DayEnd)),"Outside working hours, ",""),"")&amp;IFERROR(IF(AND(X18&lt;&gt;"",WEEKDAY(X18,2)=6,FlagSat="Yes"),"Saturday, ",""),"")&amp;IFERROR(IF(AND(X18&lt;&gt;"",WEEKDAY(X18,2)=7,FlagSun="Yes"),"Sunday, ",""),"")&amp;IF(AND(FlagPremium="Yes",OR(V18="Diesel",V18="Petrol"),OR(ISNUMBER(SEARCH("super",F18)),ISNUMBER(SEARCH("premium",F18)),ISNUMBER(SEARCH("ultimate",F18)),ISNUMBER(SEARCH("v-power",F18)),ISNUMBER(SEARCH("momentum",F18)),ISNUMBER(SEARCH("supreme",F18)))),"Premium fuel, ","")</f>
        <v/>
      </c>
      <c r="AD18" s="32" t="n">
        <f aca="false">IF(AC18="",0,1)</f>
        <v>0</v>
      </c>
      <c r="AE18" s="32" t="n">
        <f aca="false">IF(A18="",0,1)</f>
        <v>0</v>
      </c>
    </row>
    <row r="19" customFormat="false" ht="15" hidden="false" customHeight="false" outlineLevel="0" collapsed="false">
      <c r="A19" s="24"/>
      <c r="B19" s="25"/>
      <c r="C19" s="21"/>
      <c r="D19" s="19"/>
      <c r="E19" s="19"/>
      <c r="F19" s="19"/>
      <c r="G19" s="26"/>
      <c r="H19" s="27"/>
      <c r="I19" s="28"/>
      <c r="J19" s="19"/>
      <c r="K19" s="28"/>
      <c r="L19" s="29" t="str">
        <f aca="false">IF(AC19="","",LEFT(AC19,LEN(AC19)-2))</f>
        <v/>
      </c>
      <c r="M19" s="30"/>
      <c r="N19" s="30"/>
      <c r="O19" s="32" t="str">
        <f aca="false">IF(TRIM(C19&amp;"")="","",RIGHT(SUBSTITUTE(SUBSTITUTE(C19&amp;""," ",""),"*",""),4))</f>
        <v/>
      </c>
      <c r="P19" s="32" t="n">
        <f aca="false">IF(O19="",0,IFERROR(MATCH(O19,Vans!$D$2:$D$51,0),IFERROR(MATCH(VALUE(O19),Vans!$D$2:$D$51,0),0)))</f>
        <v>0</v>
      </c>
      <c r="Q19" s="32" t="str">
        <f aca="false">IF(P19=0,"",INDEX(Vans!$A$2:$A$51,P19)&amp;"")</f>
        <v/>
      </c>
      <c r="R19" s="32" t="str">
        <f aca="false">IF(A19="","",IF(TRIM(D19&amp;"")&lt;&gt;"",SUBSTITUTE(UPPER(TRIM(D19&amp;""))," ",""),SUBSTITUTE(UPPER(Q19)," ","")))</f>
        <v/>
      </c>
      <c r="S19" s="32" t="n">
        <f aca="false">IF(R19="",0,IFERROR(MATCH(R19,Vans!$G$2:$G$51,0),0))</f>
        <v>0</v>
      </c>
      <c r="T19" s="32" t="str">
        <f aca="false">IF(S19=0,"",INDEX(Vans!$B$2:$B$51,S19)&amp;"")</f>
        <v/>
      </c>
      <c r="U19" s="32" t="str">
        <f aca="false">IF(S19=0,"",INDEX(Vans!$C$2:$C$51,S19))</f>
        <v/>
      </c>
      <c r="V19" s="32" t="str">
        <f aca="false">IF(TRIM(F19&amp;"")="","",IF(ISNUMBER(SEARCH("adblue",F19)),"AdBlue",IF(OR(ISNUMBER(SEARCH("diesel",F19)),ISNUMBER(SEARCH("derv",F19)),ISNUMBER(SEARCH("ulsd",F19))),"Diesel",IF(OR(ISNUMBER(SEARCH("unleaded",F19)),ISNUMBER(SEARCH("petrol",F19)),ISNUMBER(SEARCH("ulp",F19))),"Petrol",IF(OR(ISNUMBER(SEARCH("electric",F19)),ISNUMBER(SEARCH("charg",F19)),ISNUMBER(SEARCH("kwh",F19))),"Electric","Other")))))</f>
        <v/>
      </c>
      <c r="W19" s="34" t="str">
        <f aca="false">IF(TRIM(B19&amp;"")&lt;&gt;"",IFERROR(MOD(B19*1,1),""),IF(A19="","",IFERROR(IF(MOD(A19*1,1)&gt;0,MOD(A19*1,1),""),"")))</f>
        <v/>
      </c>
      <c r="X19" s="35" t="str">
        <f aca="false">IF(A19="","",IFERROR(INT(A19*1),""))</f>
        <v/>
      </c>
      <c r="Y19" s="32" t="str">
        <f aca="false">IF(OR(X19="",NOT(OR(V19="Diesel",V19="Petrol"))),"",MAX(IF(O19="",0,COUNTIFS($O$2:$O$501,O19,$X$2:$X$501,X19,$V$2:$V$501,"Diesel")+COUNTIFS($O$2:$O$501,O19,$X$2:$X$501,X19,$V$2:$V$501,"Petrol")),IF(R19="",0,COUNTIFS($R$2:$R$501,R19,$X$2:$X$501,X19,$V$2:$V$501,"Diesel")+COUNTIFS($R$2:$R$501,R19,$X$2:$X$501,X19,$V$2:$V$501,"Petrol"))))</f>
        <v/>
      </c>
      <c r="Z19" s="32" t="str">
        <f aca="false">IF(OR(R19="",TRIM(I19&amp;"")="",NOT(OR(V19="Diesel",V19="Petrol"))),"",IFERROR(_xlfn.MAXIFS($I$2:$I$501,$R$2:$R$501,R19,$I$2:$I$501,"&lt;"&amp;I19,$V$2:$V$501,"&lt;&gt;AdBlue",$V$2:$V$501,"&lt;&gt;Other"),""))</f>
        <v/>
      </c>
      <c r="AA19" s="32" t="str">
        <f aca="false">IF(OR(Z19="",N(Z19)=0),"",I19-Z19)</f>
        <v/>
      </c>
      <c r="AB19" s="32" t="str">
        <f aca="false">IF(OR(R19="",TRIM(I19&amp;"")="",X19=""),"",IFERROR(_xlfn.MAXIFS($I$2:$I$501,$R$2:$R$501,R19,$X$2:$X$501,"&lt;"&amp;X19),""))</f>
        <v/>
      </c>
      <c r="AC19" s="32" t="str">
        <f aca="false">IF(V19="Other","Not fuel, ","")&amp;IFERROR(IF(AND(T19&lt;&gt;"",OR(AND(V19="Diesel",T19&lt;&gt;"Diesel"),AND(V19="Petrol",T19&lt;&gt;"Petrol",T19&lt;&gt;"Plug-in hybrid"),AND(V19="Electric",T19&lt;&gt;"Electric",T19&lt;&gt;"Plug-in hybrid"))),"Wrong fuel for this van, ",""),"")&amp;IFERROR(IF(AND(OR(V19="Diesel",V19="Petrol"),N(U19)&gt;0,G19*1&gt;N(U19)*(1+TankMargin)),"More than the tank holds, ",""),"")&amp;IF(AND(TRIM(D19&amp;"")&lt;&gt;"",Q19&lt;&gt;"",SUBSTITUTE(UPPER(Q19)," ","")&lt;&gt;R19),"Card used in another van, ","")&amp;IF(AND(TRIM(D19&amp;"")&lt;&gt;"",S19=0),"Not one of your vans, ","")&amp;IF(AND(A19&lt;&gt;"",R19="",O19&lt;&gt;"",P19=0),"Card not on your Vans list, ","")&amp;IF(N(Y19)&gt;1,"Filled twice that day, ","")&amp;IFERROR(IF(AND(AA19&lt;&gt;"",AA19&lt;MinMiles),"Only "&amp;TEXT(AA19,"#,##0")&amp;" miles since the previous fill, ",""),"")&amp;IFERROR(IF(AND(AB19&lt;&gt;"",N(AB19)&gt;0,I19*1&lt;N(AB19)),"Pump mileage lower than before, ",""),"")&amp;IFERROR(IF(AND(TRIM(I19&amp;"")&lt;&gt;"",TRIM(K19&amp;"")&lt;&gt;"",ABS(I19*1-K19*1)&gt;MileTolerance),"Pump mileage off from the odometer, ",""),"")&amp;IF(J19="No","No receipt from the driver, ","")&amp;IFERROR(IF(AND(W19&lt;&gt;"",OR(W19&lt;DayStart,W19&gt;DayEnd)),"Outside working hours, ",""),"")&amp;IFERROR(IF(AND(X19&lt;&gt;"",WEEKDAY(X19,2)=6,FlagSat="Yes"),"Saturday, ",""),"")&amp;IFERROR(IF(AND(X19&lt;&gt;"",WEEKDAY(X19,2)=7,FlagSun="Yes"),"Sunday, ",""),"")&amp;IF(AND(FlagPremium="Yes",OR(V19="Diesel",V19="Petrol"),OR(ISNUMBER(SEARCH("super",F19)),ISNUMBER(SEARCH("premium",F19)),ISNUMBER(SEARCH("ultimate",F19)),ISNUMBER(SEARCH("v-power",F19)),ISNUMBER(SEARCH("momentum",F19)),ISNUMBER(SEARCH("supreme",F19)))),"Premium fuel, ","")</f>
        <v/>
      </c>
      <c r="AD19" s="32" t="n">
        <f aca="false">IF(AC19="",0,1)</f>
        <v>0</v>
      </c>
      <c r="AE19" s="32" t="n">
        <f aca="false">IF(A19="",0,1)</f>
        <v>0</v>
      </c>
    </row>
    <row r="20" customFormat="false" ht="15" hidden="false" customHeight="false" outlineLevel="0" collapsed="false">
      <c r="A20" s="24"/>
      <c r="B20" s="25"/>
      <c r="C20" s="21"/>
      <c r="D20" s="19"/>
      <c r="E20" s="19"/>
      <c r="F20" s="19"/>
      <c r="G20" s="26"/>
      <c r="H20" s="27"/>
      <c r="I20" s="28"/>
      <c r="J20" s="19"/>
      <c r="K20" s="28"/>
      <c r="L20" s="29" t="str">
        <f aca="false">IF(AC20="","",LEFT(AC20,LEN(AC20)-2))</f>
        <v/>
      </c>
      <c r="M20" s="30"/>
      <c r="N20" s="30"/>
      <c r="O20" s="32" t="str">
        <f aca="false">IF(TRIM(C20&amp;"")="","",RIGHT(SUBSTITUTE(SUBSTITUTE(C20&amp;""," ",""),"*",""),4))</f>
        <v/>
      </c>
      <c r="P20" s="32" t="n">
        <f aca="false">IF(O20="",0,IFERROR(MATCH(O20,Vans!$D$2:$D$51,0),IFERROR(MATCH(VALUE(O20),Vans!$D$2:$D$51,0),0)))</f>
        <v>0</v>
      </c>
      <c r="Q20" s="32" t="str">
        <f aca="false">IF(P20=0,"",INDEX(Vans!$A$2:$A$51,P20)&amp;"")</f>
        <v/>
      </c>
      <c r="R20" s="32" t="str">
        <f aca="false">IF(A20="","",IF(TRIM(D20&amp;"")&lt;&gt;"",SUBSTITUTE(UPPER(TRIM(D20&amp;""))," ",""),SUBSTITUTE(UPPER(Q20)," ","")))</f>
        <v/>
      </c>
      <c r="S20" s="32" t="n">
        <f aca="false">IF(R20="",0,IFERROR(MATCH(R20,Vans!$G$2:$G$51,0),0))</f>
        <v>0</v>
      </c>
      <c r="T20" s="32" t="str">
        <f aca="false">IF(S20=0,"",INDEX(Vans!$B$2:$B$51,S20)&amp;"")</f>
        <v/>
      </c>
      <c r="U20" s="32" t="str">
        <f aca="false">IF(S20=0,"",INDEX(Vans!$C$2:$C$51,S20))</f>
        <v/>
      </c>
      <c r="V20" s="32" t="str">
        <f aca="false">IF(TRIM(F20&amp;"")="","",IF(ISNUMBER(SEARCH("adblue",F20)),"AdBlue",IF(OR(ISNUMBER(SEARCH("diesel",F20)),ISNUMBER(SEARCH("derv",F20)),ISNUMBER(SEARCH("ulsd",F20))),"Diesel",IF(OR(ISNUMBER(SEARCH("unleaded",F20)),ISNUMBER(SEARCH("petrol",F20)),ISNUMBER(SEARCH("ulp",F20))),"Petrol",IF(OR(ISNUMBER(SEARCH("electric",F20)),ISNUMBER(SEARCH("charg",F20)),ISNUMBER(SEARCH("kwh",F20))),"Electric","Other")))))</f>
        <v/>
      </c>
      <c r="W20" s="34" t="str">
        <f aca="false">IF(TRIM(B20&amp;"")&lt;&gt;"",IFERROR(MOD(B20*1,1),""),IF(A20="","",IFERROR(IF(MOD(A20*1,1)&gt;0,MOD(A20*1,1),""),"")))</f>
        <v/>
      </c>
      <c r="X20" s="35" t="str">
        <f aca="false">IF(A20="","",IFERROR(INT(A20*1),""))</f>
        <v/>
      </c>
      <c r="Y20" s="32" t="str">
        <f aca="false">IF(OR(X20="",NOT(OR(V20="Diesel",V20="Petrol"))),"",MAX(IF(O20="",0,COUNTIFS($O$2:$O$501,O20,$X$2:$X$501,X20,$V$2:$V$501,"Diesel")+COUNTIFS($O$2:$O$501,O20,$X$2:$X$501,X20,$V$2:$V$501,"Petrol")),IF(R20="",0,COUNTIFS($R$2:$R$501,R20,$X$2:$X$501,X20,$V$2:$V$501,"Diesel")+COUNTIFS($R$2:$R$501,R20,$X$2:$X$501,X20,$V$2:$V$501,"Petrol"))))</f>
        <v/>
      </c>
      <c r="Z20" s="32" t="str">
        <f aca="false">IF(OR(R20="",TRIM(I20&amp;"")="",NOT(OR(V20="Diesel",V20="Petrol"))),"",IFERROR(_xlfn.MAXIFS($I$2:$I$501,$R$2:$R$501,R20,$I$2:$I$501,"&lt;"&amp;I20,$V$2:$V$501,"&lt;&gt;AdBlue",$V$2:$V$501,"&lt;&gt;Other"),""))</f>
        <v/>
      </c>
      <c r="AA20" s="32" t="str">
        <f aca="false">IF(OR(Z20="",N(Z20)=0),"",I20-Z20)</f>
        <v/>
      </c>
      <c r="AB20" s="32" t="str">
        <f aca="false">IF(OR(R20="",TRIM(I20&amp;"")="",X20=""),"",IFERROR(_xlfn.MAXIFS($I$2:$I$501,$R$2:$R$501,R20,$X$2:$X$501,"&lt;"&amp;X20),""))</f>
        <v/>
      </c>
      <c r="AC20" s="32" t="str">
        <f aca="false">IF(V20="Other","Not fuel, ","")&amp;IFERROR(IF(AND(T20&lt;&gt;"",OR(AND(V20="Diesel",T20&lt;&gt;"Diesel"),AND(V20="Petrol",T20&lt;&gt;"Petrol",T20&lt;&gt;"Plug-in hybrid"),AND(V20="Electric",T20&lt;&gt;"Electric",T20&lt;&gt;"Plug-in hybrid"))),"Wrong fuel for this van, ",""),"")&amp;IFERROR(IF(AND(OR(V20="Diesel",V20="Petrol"),N(U20)&gt;0,G20*1&gt;N(U20)*(1+TankMargin)),"More than the tank holds, ",""),"")&amp;IF(AND(TRIM(D20&amp;"")&lt;&gt;"",Q20&lt;&gt;"",SUBSTITUTE(UPPER(Q20)," ","")&lt;&gt;R20),"Card used in another van, ","")&amp;IF(AND(TRIM(D20&amp;"")&lt;&gt;"",S20=0),"Not one of your vans, ","")&amp;IF(AND(A20&lt;&gt;"",R20="",O20&lt;&gt;"",P20=0),"Card not on your Vans list, ","")&amp;IF(N(Y20)&gt;1,"Filled twice that day, ","")&amp;IFERROR(IF(AND(AA20&lt;&gt;"",AA20&lt;MinMiles),"Only "&amp;TEXT(AA20,"#,##0")&amp;" miles since the previous fill, ",""),"")&amp;IFERROR(IF(AND(AB20&lt;&gt;"",N(AB20)&gt;0,I20*1&lt;N(AB20)),"Pump mileage lower than before, ",""),"")&amp;IFERROR(IF(AND(TRIM(I20&amp;"")&lt;&gt;"",TRIM(K20&amp;"")&lt;&gt;"",ABS(I20*1-K20*1)&gt;MileTolerance),"Pump mileage off from the odometer, ",""),"")&amp;IF(J20="No","No receipt from the driver, ","")&amp;IFERROR(IF(AND(W20&lt;&gt;"",OR(W20&lt;DayStart,W20&gt;DayEnd)),"Outside working hours, ",""),"")&amp;IFERROR(IF(AND(X20&lt;&gt;"",WEEKDAY(X20,2)=6,FlagSat="Yes"),"Saturday, ",""),"")&amp;IFERROR(IF(AND(X20&lt;&gt;"",WEEKDAY(X20,2)=7,FlagSun="Yes"),"Sunday, ",""),"")&amp;IF(AND(FlagPremium="Yes",OR(V20="Diesel",V20="Petrol"),OR(ISNUMBER(SEARCH("super",F20)),ISNUMBER(SEARCH("premium",F20)),ISNUMBER(SEARCH("ultimate",F20)),ISNUMBER(SEARCH("v-power",F20)),ISNUMBER(SEARCH("momentum",F20)),ISNUMBER(SEARCH("supreme",F20)))),"Premium fuel, ","")</f>
        <v/>
      </c>
      <c r="AD20" s="32" t="n">
        <f aca="false">IF(AC20="",0,1)</f>
        <v>0</v>
      </c>
      <c r="AE20" s="32" t="n">
        <f aca="false">IF(A20="",0,1)</f>
        <v>0</v>
      </c>
    </row>
    <row r="21" customFormat="false" ht="15" hidden="false" customHeight="false" outlineLevel="0" collapsed="false">
      <c r="A21" s="24"/>
      <c r="B21" s="25"/>
      <c r="C21" s="21"/>
      <c r="D21" s="19"/>
      <c r="E21" s="19"/>
      <c r="F21" s="19"/>
      <c r="G21" s="26"/>
      <c r="H21" s="27"/>
      <c r="I21" s="28"/>
      <c r="J21" s="19"/>
      <c r="K21" s="28"/>
      <c r="L21" s="29" t="str">
        <f aca="false">IF(AC21="","",LEFT(AC21,LEN(AC21)-2))</f>
        <v/>
      </c>
      <c r="M21" s="30"/>
      <c r="N21" s="30"/>
      <c r="O21" s="32" t="str">
        <f aca="false">IF(TRIM(C21&amp;"")="","",RIGHT(SUBSTITUTE(SUBSTITUTE(C21&amp;""," ",""),"*",""),4))</f>
        <v/>
      </c>
      <c r="P21" s="32" t="n">
        <f aca="false">IF(O21="",0,IFERROR(MATCH(O21,Vans!$D$2:$D$51,0),IFERROR(MATCH(VALUE(O21),Vans!$D$2:$D$51,0),0)))</f>
        <v>0</v>
      </c>
      <c r="Q21" s="32" t="str">
        <f aca="false">IF(P21=0,"",INDEX(Vans!$A$2:$A$51,P21)&amp;"")</f>
        <v/>
      </c>
      <c r="R21" s="32" t="str">
        <f aca="false">IF(A21="","",IF(TRIM(D21&amp;"")&lt;&gt;"",SUBSTITUTE(UPPER(TRIM(D21&amp;""))," ",""),SUBSTITUTE(UPPER(Q21)," ","")))</f>
        <v/>
      </c>
      <c r="S21" s="32" t="n">
        <f aca="false">IF(R21="",0,IFERROR(MATCH(R21,Vans!$G$2:$G$51,0),0))</f>
        <v>0</v>
      </c>
      <c r="T21" s="32" t="str">
        <f aca="false">IF(S21=0,"",INDEX(Vans!$B$2:$B$51,S21)&amp;"")</f>
        <v/>
      </c>
      <c r="U21" s="32" t="str">
        <f aca="false">IF(S21=0,"",INDEX(Vans!$C$2:$C$51,S21))</f>
        <v/>
      </c>
      <c r="V21" s="32" t="str">
        <f aca="false">IF(TRIM(F21&amp;"")="","",IF(ISNUMBER(SEARCH("adblue",F21)),"AdBlue",IF(OR(ISNUMBER(SEARCH("diesel",F21)),ISNUMBER(SEARCH("derv",F21)),ISNUMBER(SEARCH("ulsd",F21))),"Diesel",IF(OR(ISNUMBER(SEARCH("unleaded",F21)),ISNUMBER(SEARCH("petrol",F21)),ISNUMBER(SEARCH("ulp",F21))),"Petrol",IF(OR(ISNUMBER(SEARCH("electric",F21)),ISNUMBER(SEARCH("charg",F21)),ISNUMBER(SEARCH("kwh",F21))),"Electric","Other")))))</f>
        <v/>
      </c>
      <c r="W21" s="34" t="str">
        <f aca="false">IF(TRIM(B21&amp;"")&lt;&gt;"",IFERROR(MOD(B21*1,1),""),IF(A21="","",IFERROR(IF(MOD(A21*1,1)&gt;0,MOD(A21*1,1),""),"")))</f>
        <v/>
      </c>
      <c r="X21" s="35" t="str">
        <f aca="false">IF(A21="","",IFERROR(INT(A21*1),""))</f>
        <v/>
      </c>
      <c r="Y21" s="32" t="str">
        <f aca="false">IF(OR(X21="",NOT(OR(V21="Diesel",V21="Petrol"))),"",MAX(IF(O21="",0,COUNTIFS($O$2:$O$501,O21,$X$2:$X$501,X21,$V$2:$V$501,"Diesel")+COUNTIFS($O$2:$O$501,O21,$X$2:$X$501,X21,$V$2:$V$501,"Petrol")),IF(R21="",0,COUNTIFS($R$2:$R$501,R21,$X$2:$X$501,X21,$V$2:$V$501,"Diesel")+COUNTIFS($R$2:$R$501,R21,$X$2:$X$501,X21,$V$2:$V$501,"Petrol"))))</f>
        <v/>
      </c>
      <c r="Z21" s="32" t="str">
        <f aca="false">IF(OR(R21="",TRIM(I21&amp;"")="",NOT(OR(V21="Diesel",V21="Petrol"))),"",IFERROR(_xlfn.MAXIFS($I$2:$I$501,$R$2:$R$501,R21,$I$2:$I$501,"&lt;"&amp;I21,$V$2:$V$501,"&lt;&gt;AdBlue",$V$2:$V$501,"&lt;&gt;Other"),""))</f>
        <v/>
      </c>
      <c r="AA21" s="32" t="str">
        <f aca="false">IF(OR(Z21="",N(Z21)=0),"",I21-Z21)</f>
        <v/>
      </c>
      <c r="AB21" s="32" t="str">
        <f aca="false">IF(OR(R21="",TRIM(I21&amp;"")="",X21=""),"",IFERROR(_xlfn.MAXIFS($I$2:$I$501,$R$2:$R$501,R21,$X$2:$X$501,"&lt;"&amp;X21),""))</f>
        <v/>
      </c>
      <c r="AC21" s="32" t="str">
        <f aca="false">IF(V21="Other","Not fuel, ","")&amp;IFERROR(IF(AND(T21&lt;&gt;"",OR(AND(V21="Diesel",T21&lt;&gt;"Diesel"),AND(V21="Petrol",T21&lt;&gt;"Petrol",T21&lt;&gt;"Plug-in hybrid"),AND(V21="Electric",T21&lt;&gt;"Electric",T21&lt;&gt;"Plug-in hybrid"))),"Wrong fuel for this van, ",""),"")&amp;IFERROR(IF(AND(OR(V21="Diesel",V21="Petrol"),N(U21)&gt;0,G21*1&gt;N(U21)*(1+TankMargin)),"More than the tank holds, ",""),"")&amp;IF(AND(TRIM(D21&amp;"")&lt;&gt;"",Q21&lt;&gt;"",SUBSTITUTE(UPPER(Q21)," ","")&lt;&gt;R21),"Card used in another van, ","")&amp;IF(AND(TRIM(D21&amp;"")&lt;&gt;"",S21=0),"Not one of your vans, ","")&amp;IF(AND(A21&lt;&gt;"",R21="",O21&lt;&gt;"",P21=0),"Card not on your Vans list, ","")&amp;IF(N(Y21)&gt;1,"Filled twice that day, ","")&amp;IFERROR(IF(AND(AA21&lt;&gt;"",AA21&lt;MinMiles),"Only "&amp;TEXT(AA21,"#,##0")&amp;" miles since the previous fill, ",""),"")&amp;IFERROR(IF(AND(AB21&lt;&gt;"",N(AB21)&gt;0,I21*1&lt;N(AB21)),"Pump mileage lower than before, ",""),"")&amp;IFERROR(IF(AND(TRIM(I21&amp;"")&lt;&gt;"",TRIM(K21&amp;"")&lt;&gt;"",ABS(I21*1-K21*1)&gt;MileTolerance),"Pump mileage off from the odometer, ",""),"")&amp;IF(J21="No","No receipt from the driver, ","")&amp;IFERROR(IF(AND(W21&lt;&gt;"",OR(W21&lt;DayStart,W21&gt;DayEnd)),"Outside working hours, ",""),"")&amp;IFERROR(IF(AND(X21&lt;&gt;"",WEEKDAY(X21,2)=6,FlagSat="Yes"),"Saturday, ",""),"")&amp;IFERROR(IF(AND(X21&lt;&gt;"",WEEKDAY(X21,2)=7,FlagSun="Yes"),"Sunday, ",""),"")&amp;IF(AND(FlagPremium="Yes",OR(V21="Diesel",V21="Petrol"),OR(ISNUMBER(SEARCH("super",F21)),ISNUMBER(SEARCH("premium",F21)),ISNUMBER(SEARCH("ultimate",F21)),ISNUMBER(SEARCH("v-power",F21)),ISNUMBER(SEARCH("momentum",F21)),ISNUMBER(SEARCH("supreme",F21)))),"Premium fuel, ","")</f>
        <v/>
      </c>
      <c r="AD21" s="32" t="n">
        <f aca="false">IF(AC21="",0,1)</f>
        <v>0</v>
      </c>
      <c r="AE21" s="32" t="n">
        <f aca="false">IF(A21="",0,1)</f>
        <v>0</v>
      </c>
    </row>
    <row r="22" customFormat="false" ht="15" hidden="false" customHeight="false" outlineLevel="0" collapsed="false">
      <c r="A22" s="24"/>
      <c r="B22" s="25"/>
      <c r="C22" s="21"/>
      <c r="D22" s="19"/>
      <c r="E22" s="19"/>
      <c r="F22" s="19"/>
      <c r="G22" s="26"/>
      <c r="H22" s="27"/>
      <c r="I22" s="28"/>
      <c r="J22" s="19"/>
      <c r="K22" s="28"/>
      <c r="L22" s="29" t="str">
        <f aca="false">IF(AC22="","",LEFT(AC22,LEN(AC22)-2))</f>
        <v/>
      </c>
      <c r="M22" s="30"/>
      <c r="N22" s="30"/>
      <c r="O22" s="32" t="str">
        <f aca="false">IF(TRIM(C22&amp;"")="","",RIGHT(SUBSTITUTE(SUBSTITUTE(C22&amp;""," ",""),"*",""),4))</f>
        <v/>
      </c>
      <c r="P22" s="32" t="n">
        <f aca="false">IF(O22="",0,IFERROR(MATCH(O22,Vans!$D$2:$D$51,0),IFERROR(MATCH(VALUE(O22),Vans!$D$2:$D$51,0),0)))</f>
        <v>0</v>
      </c>
      <c r="Q22" s="32" t="str">
        <f aca="false">IF(P22=0,"",INDEX(Vans!$A$2:$A$51,P22)&amp;"")</f>
        <v/>
      </c>
      <c r="R22" s="32" t="str">
        <f aca="false">IF(A22="","",IF(TRIM(D22&amp;"")&lt;&gt;"",SUBSTITUTE(UPPER(TRIM(D22&amp;""))," ",""),SUBSTITUTE(UPPER(Q22)," ","")))</f>
        <v/>
      </c>
      <c r="S22" s="32" t="n">
        <f aca="false">IF(R22="",0,IFERROR(MATCH(R22,Vans!$G$2:$G$51,0),0))</f>
        <v>0</v>
      </c>
      <c r="T22" s="32" t="str">
        <f aca="false">IF(S22=0,"",INDEX(Vans!$B$2:$B$51,S22)&amp;"")</f>
        <v/>
      </c>
      <c r="U22" s="32" t="str">
        <f aca="false">IF(S22=0,"",INDEX(Vans!$C$2:$C$51,S22))</f>
        <v/>
      </c>
      <c r="V22" s="32" t="str">
        <f aca="false">IF(TRIM(F22&amp;"")="","",IF(ISNUMBER(SEARCH("adblue",F22)),"AdBlue",IF(OR(ISNUMBER(SEARCH("diesel",F22)),ISNUMBER(SEARCH("derv",F22)),ISNUMBER(SEARCH("ulsd",F22))),"Diesel",IF(OR(ISNUMBER(SEARCH("unleaded",F22)),ISNUMBER(SEARCH("petrol",F22)),ISNUMBER(SEARCH("ulp",F22))),"Petrol",IF(OR(ISNUMBER(SEARCH("electric",F22)),ISNUMBER(SEARCH("charg",F22)),ISNUMBER(SEARCH("kwh",F22))),"Electric","Other")))))</f>
        <v/>
      </c>
      <c r="W22" s="34" t="str">
        <f aca="false">IF(TRIM(B22&amp;"")&lt;&gt;"",IFERROR(MOD(B22*1,1),""),IF(A22="","",IFERROR(IF(MOD(A22*1,1)&gt;0,MOD(A22*1,1),""),"")))</f>
        <v/>
      </c>
      <c r="X22" s="35" t="str">
        <f aca="false">IF(A22="","",IFERROR(INT(A22*1),""))</f>
        <v/>
      </c>
      <c r="Y22" s="32" t="str">
        <f aca="false">IF(OR(X22="",NOT(OR(V22="Diesel",V22="Petrol"))),"",MAX(IF(O22="",0,COUNTIFS($O$2:$O$501,O22,$X$2:$X$501,X22,$V$2:$V$501,"Diesel")+COUNTIFS($O$2:$O$501,O22,$X$2:$X$501,X22,$V$2:$V$501,"Petrol")),IF(R22="",0,COUNTIFS($R$2:$R$501,R22,$X$2:$X$501,X22,$V$2:$V$501,"Diesel")+COUNTIFS($R$2:$R$501,R22,$X$2:$X$501,X22,$V$2:$V$501,"Petrol"))))</f>
        <v/>
      </c>
      <c r="Z22" s="32" t="str">
        <f aca="false">IF(OR(R22="",TRIM(I22&amp;"")="",NOT(OR(V22="Diesel",V22="Petrol"))),"",IFERROR(_xlfn.MAXIFS($I$2:$I$501,$R$2:$R$501,R22,$I$2:$I$501,"&lt;"&amp;I22,$V$2:$V$501,"&lt;&gt;AdBlue",$V$2:$V$501,"&lt;&gt;Other"),""))</f>
        <v/>
      </c>
      <c r="AA22" s="32" t="str">
        <f aca="false">IF(OR(Z22="",N(Z22)=0),"",I22-Z22)</f>
        <v/>
      </c>
      <c r="AB22" s="32" t="str">
        <f aca="false">IF(OR(R22="",TRIM(I22&amp;"")="",X22=""),"",IFERROR(_xlfn.MAXIFS($I$2:$I$501,$R$2:$R$501,R22,$X$2:$X$501,"&lt;"&amp;X22),""))</f>
        <v/>
      </c>
      <c r="AC22" s="32" t="str">
        <f aca="false">IF(V22="Other","Not fuel, ","")&amp;IFERROR(IF(AND(T22&lt;&gt;"",OR(AND(V22="Diesel",T22&lt;&gt;"Diesel"),AND(V22="Petrol",T22&lt;&gt;"Petrol",T22&lt;&gt;"Plug-in hybrid"),AND(V22="Electric",T22&lt;&gt;"Electric",T22&lt;&gt;"Plug-in hybrid"))),"Wrong fuel for this van, ",""),"")&amp;IFERROR(IF(AND(OR(V22="Diesel",V22="Petrol"),N(U22)&gt;0,G22*1&gt;N(U22)*(1+TankMargin)),"More than the tank holds, ",""),"")&amp;IF(AND(TRIM(D22&amp;"")&lt;&gt;"",Q22&lt;&gt;"",SUBSTITUTE(UPPER(Q22)," ","")&lt;&gt;R22),"Card used in another van, ","")&amp;IF(AND(TRIM(D22&amp;"")&lt;&gt;"",S22=0),"Not one of your vans, ","")&amp;IF(AND(A22&lt;&gt;"",R22="",O22&lt;&gt;"",P22=0),"Card not on your Vans list, ","")&amp;IF(N(Y22)&gt;1,"Filled twice that day, ","")&amp;IFERROR(IF(AND(AA22&lt;&gt;"",AA22&lt;MinMiles),"Only "&amp;TEXT(AA22,"#,##0")&amp;" miles since the previous fill, ",""),"")&amp;IFERROR(IF(AND(AB22&lt;&gt;"",N(AB22)&gt;0,I22*1&lt;N(AB22)),"Pump mileage lower than before, ",""),"")&amp;IFERROR(IF(AND(TRIM(I22&amp;"")&lt;&gt;"",TRIM(K22&amp;"")&lt;&gt;"",ABS(I22*1-K22*1)&gt;MileTolerance),"Pump mileage off from the odometer, ",""),"")&amp;IF(J22="No","No receipt from the driver, ","")&amp;IFERROR(IF(AND(W22&lt;&gt;"",OR(W22&lt;DayStart,W22&gt;DayEnd)),"Outside working hours, ",""),"")&amp;IFERROR(IF(AND(X22&lt;&gt;"",WEEKDAY(X22,2)=6,FlagSat="Yes"),"Saturday, ",""),"")&amp;IFERROR(IF(AND(X22&lt;&gt;"",WEEKDAY(X22,2)=7,FlagSun="Yes"),"Sunday, ",""),"")&amp;IF(AND(FlagPremium="Yes",OR(V22="Diesel",V22="Petrol"),OR(ISNUMBER(SEARCH("super",F22)),ISNUMBER(SEARCH("premium",F22)),ISNUMBER(SEARCH("ultimate",F22)),ISNUMBER(SEARCH("v-power",F22)),ISNUMBER(SEARCH("momentum",F22)),ISNUMBER(SEARCH("supreme",F22)))),"Premium fuel, ","")</f>
        <v/>
      </c>
      <c r="AD22" s="32" t="n">
        <f aca="false">IF(AC22="",0,1)</f>
        <v>0</v>
      </c>
      <c r="AE22" s="32" t="n">
        <f aca="false">IF(A22="",0,1)</f>
        <v>0</v>
      </c>
    </row>
    <row r="23" customFormat="false" ht="15" hidden="false" customHeight="false" outlineLevel="0" collapsed="false">
      <c r="A23" s="24"/>
      <c r="B23" s="25"/>
      <c r="C23" s="21"/>
      <c r="D23" s="19"/>
      <c r="E23" s="19"/>
      <c r="F23" s="19"/>
      <c r="G23" s="26"/>
      <c r="H23" s="27"/>
      <c r="I23" s="28"/>
      <c r="J23" s="19"/>
      <c r="K23" s="28"/>
      <c r="L23" s="29" t="str">
        <f aca="false">IF(AC23="","",LEFT(AC23,LEN(AC23)-2))</f>
        <v/>
      </c>
      <c r="M23" s="30"/>
      <c r="N23" s="30"/>
      <c r="O23" s="32" t="str">
        <f aca="false">IF(TRIM(C23&amp;"")="","",RIGHT(SUBSTITUTE(SUBSTITUTE(C23&amp;""," ",""),"*",""),4))</f>
        <v/>
      </c>
      <c r="P23" s="32" t="n">
        <f aca="false">IF(O23="",0,IFERROR(MATCH(O23,Vans!$D$2:$D$51,0),IFERROR(MATCH(VALUE(O23),Vans!$D$2:$D$51,0),0)))</f>
        <v>0</v>
      </c>
      <c r="Q23" s="32" t="str">
        <f aca="false">IF(P23=0,"",INDEX(Vans!$A$2:$A$51,P23)&amp;"")</f>
        <v/>
      </c>
      <c r="R23" s="32" t="str">
        <f aca="false">IF(A23="","",IF(TRIM(D23&amp;"")&lt;&gt;"",SUBSTITUTE(UPPER(TRIM(D23&amp;""))," ",""),SUBSTITUTE(UPPER(Q23)," ","")))</f>
        <v/>
      </c>
      <c r="S23" s="32" t="n">
        <f aca="false">IF(R23="",0,IFERROR(MATCH(R23,Vans!$G$2:$G$51,0),0))</f>
        <v>0</v>
      </c>
      <c r="T23" s="32" t="str">
        <f aca="false">IF(S23=0,"",INDEX(Vans!$B$2:$B$51,S23)&amp;"")</f>
        <v/>
      </c>
      <c r="U23" s="32" t="str">
        <f aca="false">IF(S23=0,"",INDEX(Vans!$C$2:$C$51,S23))</f>
        <v/>
      </c>
      <c r="V23" s="32" t="str">
        <f aca="false">IF(TRIM(F23&amp;"")="","",IF(ISNUMBER(SEARCH("adblue",F23)),"AdBlue",IF(OR(ISNUMBER(SEARCH("diesel",F23)),ISNUMBER(SEARCH("derv",F23)),ISNUMBER(SEARCH("ulsd",F23))),"Diesel",IF(OR(ISNUMBER(SEARCH("unleaded",F23)),ISNUMBER(SEARCH("petrol",F23)),ISNUMBER(SEARCH("ulp",F23))),"Petrol",IF(OR(ISNUMBER(SEARCH("electric",F23)),ISNUMBER(SEARCH("charg",F23)),ISNUMBER(SEARCH("kwh",F23))),"Electric","Other")))))</f>
        <v/>
      </c>
      <c r="W23" s="34" t="str">
        <f aca="false">IF(TRIM(B23&amp;"")&lt;&gt;"",IFERROR(MOD(B23*1,1),""),IF(A23="","",IFERROR(IF(MOD(A23*1,1)&gt;0,MOD(A23*1,1),""),"")))</f>
        <v/>
      </c>
      <c r="X23" s="35" t="str">
        <f aca="false">IF(A23="","",IFERROR(INT(A23*1),""))</f>
        <v/>
      </c>
      <c r="Y23" s="32" t="str">
        <f aca="false">IF(OR(X23="",NOT(OR(V23="Diesel",V23="Petrol"))),"",MAX(IF(O23="",0,COUNTIFS($O$2:$O$501,O23,$X$2:$X$501,X23,$V$2:$V$501,"Diesel")+COUNTIFS($O$2:$O$501,O23,$X$2:$X$501,X23,$V$2:$V$501,"Petrol")),IF(R23="",0,COUNTIFS($R$2:$R$501,R23,$X$2:$X$501,X23,$V$2:$V$501,"Diesel")+COUNTIFS($R$2:$R$501,R23,$X$2:$X$501,X23,$V$2:$V$501,"Petrol"))))</f>
        <v/>
      </c>
      <c r="Z23" s="32" t="str">
        <f aca="false">IF(OR(R23="",TRIM(I23&amp;"")="",NOT(OR(V23="Diesel",V23="Petrol"))),"",IFERROR(_xlfn.MAXIFS($I$2:$I$501,$R$2:$R$501,R23,$I$2:$I$501,"&lt;"&amp;I23,$V$2:$V$501,"&lt;&gt;AdBlue",$V$2:$V$501,"&lt;&gt;Other"),""))</f>
        <v/>
      </c>
      <c r="AA23" s="32" t="str">
        <f aca="false">IF(OR(Z23="",N(Z23)=0),"",I23-Z23)</f>
        <v/>
      </c>
      <c r="AB23" s="32" t="str">
        <f aca="false">IF(OR(R23="",TRIM(I23&amp;"")="",X23=""),"",IFERROR(_xlfn.MAXIFS($I$2:$I$501,$R$2:$R$501,R23,$X$2:$X$501,"&lt;"&amp;X23),""))</f>
        <v/>
      </c>
      <c r="AC23" s="32" t="str">
        <f aca="false">IF(V23="Other","Not fuel, ","")&amp;IFERROR(IF(AND(T23&lt;&gt;"",OR(AND(V23="Diesel",T23&lt;&gt;"Diesel"),AND(V23="Petrol",T23&lt;&gt;"Petrol",T23&lt;&gt;"Plug-in hybrid"),AND(V23="Electric",T23&lt;&gt;"Electric",T23&lt;&gt;"Plug-in hybrid"))),"Wrong fuel for this van, ",""),"")&amp;IFERROR(IF(AND(OR(V23="Diesel",V23="Petrol"),N(U23)&gt;0,G23*1&gt;N(U23)*(1+TankMargin)),"More than the tank holds, ",""),"")&amp;IF(AND(TRIM(D23&amp;"")&lt;&gt;"",Q23&lt;&gt;"",SUBSTITUTE(UPPER(Q23)," ","")&lt;&gt;R23),"Card used in another van, ","")&amp;IF(AND(TRIM(D23&amp;"")&lt;&gt;"",S23=0),"Not one of your vans, ","")&amp;IF(AND(A23&lt;&gt;"",R23="",O23&lt;&gt;"",P23=0),"Card not on your Vans list, ","")&amp;IF(N(Y23)&gt;1,"Filled twice that day, ","")&amp;IFERROR(IF(AND(AA23&lt;&gt;"",AA23&lt;MinMiles),"Only "&amp;TEXT(AA23,"#,##0")&amp;" miles since the previous fill, ",""),"")&amp;IFERROR(IF(AND(AB23&lt;&gt;"",N(AB23)&gt;0,I23*1&lt;N(AB23)),"Pump mileage lower than before, ",""),"")&amp;IFERROR(IF(AND(TRIM(I23&amp;"")&lt;&gt;"",TRIM(K23&amp;"")&lt;&gt;"",ABS(I23*1-K23*1)&gt;MileTolerance),"Pump mileage off from the odometer, ",""),"")&amp;IF(J23="No","No receipt from the driver, ","")&amp;IFERROR(IF(AND(W23&lt;&gt;"",OR(W23&lt;DayStart,W23&gt;DayEnd)),"Outside working hours, ",""),"")&amp;IFERROR(IF(AND(X23&lt;&gt;"",WEEKDAY(X23,2)=6,FlagSat="Yes"),"Saturday, ",""),"")&amp;IFERROR(IF(AND(X23&lt;&gt;"",WEEKDAY(X23,2)=7,FlagSun="Yes"),"Sunday, ",""),"")&amp;IF(AND(FlagPremium="Yes",OR(V23="Diesel",V23="Petrol"),OR(ISNUMBER(SEARCH("super",F23)),ISNUMBER(SEARCH("premium",F23)),ISNUMBER(SEARCH("ultimate",F23)),ISNUMBER(SEARCH("v-power",F23)),ISNUMBER(SEARCH("momentum",F23)),ISNUMBER(SEARCH("supreme",F23)))),"Premium fuel, ","")</f>
        <v/>
      </c>
      <c r="AD23" s="32" t="n">
        <f aca="false">IF(AC23="",0,1)</f>
        <v>0</v>
      </c>
      <c r="AE23" s="32" t="n">
        <f aca="false">IF(A23="",0,1)</f>
        <v>0</v>
      </c>
    </row>
    <row r="24" customFormat="false" ht="15" hidden="false" customHeight="false" outlineLevel="0" collapsed="false">
      <c r="A24" s="24"/>
      <c r="B24" s="25"/>
      <c r="C24" s="21"/>
      <c r="D24" s="19"/>
      <c r="E24" s="19"/>
      <c r="F24" s="19"/>
      <c r="G24" s="26"/>
      <c r="H24" s="27"/>
      <c r="I24" s="28"/>
      <c r="J24" s="19"/>
      <c r="K24" s="28"/>
      <c r="L24" s="29" t="str">
        <f aca="false">IF(AC24="","",LEFT(AC24,LEN(AC24)-2))</f>
        <v/>
      </c>
      <c r="M24" s="30"/>
      <c r="N24" s="30"/>
      <c r="O24" s="32" t="str">
        <f aca="false">IF(TRIM(C24&amp;"")="","",RIGHT(SUBSTITUTE(SUBSTITUTE(C24&amp;""," ",""),"*",""),4))</f>
        <v/>
      </c>
      <c r="P24" s="32" t="n">
        <f aca="false">IF(O24="",0,IFERROR(MATCH(O24,Vans!$D$2:$D$51,0),IFERROR(MATCH(VALUE(O24),Vans!$D$2:$D$51,0),0)))</f>
        <v>0</v>
      </c>
      <c r="Q24" s="32" t="str">
        <f aca="false">IF(P24=0,"",INDEX(Vans!$A$2:$A$51,P24)&amp;"")</f>
        <v/>
      </c>
      <c r="R24" s="32" t="str">
        <f aca="false">IF(A24="","",IF(TRIM(D24&amp;"")&lt;&gt;"",SUBSTITUTE(UPPER(TRIM(D24&amp;""))," ",""),SUBSTITUTE(UPPER(Q24)," ","")))</f>
        <v/>
      </c>
      <c r="S24" s="32" t="n">
        <f aca="false">IF(R24="",0,IFERROR(MATCH(R24,Vans!$G$2:$G$51,0),0))</f>
        <v>0</v>
      </c>
      <c r="T24" s="32" t="str">
        <f aca="false">IF(S24=0,"",INDEX(Vans!$B$2:$B$51,S24)&amp;"")</f>
        <v/>
      </c>
      <c r="U24" s="32" t="str">
        <f aca="false">IF(S24=0,"",INDEX(Vans!$C$2:$C$51,S24))</f>
        <v/>
      </c>
      <c r="V24" s="32" t="str">
        <f aca="false">IF(TRIM(F24&amp;"")="","",IF(ISNUMBER(SEARCH("adblue",F24)),"AdBlue",IF(OR(ISNUMBER(SEARCH("diesel",F24)),ISNUMBER(SEARCH("derv",F24)),ISNUMBER(SEARCH("ulsd",F24))),"Diesel",IF(OR(ISNUMBER(SEARCH("unleaded",F24)),ISNUMBER(SEARCH("petrol",F24)),ISNUMBER(SEARCH("ulp",F24))),"Petrol",IF(OR(ISNUMBER(SEARCH("electric",F24)),ISNUMBER(SEARCH("charg",F24)),ISNUMBER(SEARCH("kwh",F24))),"Electric","Other")))))</f>
        <v/>
      </c>
      <c r="W24" s="34" t="str">
        <f aca="false">IF(TRIM(B24&amp;"")&lt;&gt;"",IFERROR(MOD(B24*1,1),""),IF(A24="","",IFERROR(IF(MOD(A24*1,1)&gt;0,MOD(A24*1,1),""),"")))</f>
        <v/>
      </c>
      <c r="X24" s="35" t="str">
        <f aca="false">IF(A24="","",IFERROR(INT(A24*1),""))</f>
        <v/>
      </c>
      <c r="Y24" s="32" t="str">
        <f aca="false">IF(OR(X24="",NOT(OR(V24="Diesel",V24="Petrol"))),"",MAX(IF(O24="",0,COUNTIFS($O$2:$O$501,O24,$X$2:$X$501,X24,$V$2:$V$501,"Diesel")+COUNTIFS($O$2:$O$501,O24,$X$2:$X$501,X24,$V$2:$V$501,"Petrol")),IF(R24="",0,COUNTIFS($R$2:$R$501,R24,$X$2:$X$501,X24,$V$2:$V$501,"Diesel")+COUNTIFS($R$2:$R$501,R24,$X$2:$X$501,X24,$V$2:$V$501,"Petrol"))))</f>
        <v/>
      </c>
      <c r="Z24" s="32" t="str">
        <f aca="false">IF(OR(R24="",TRIM(I24&amp;"")="",NOT(OR(V24="Diesel",V24="Petrol"))),"",IFERROR(_xlfn.MAXIFS($I$2:$I$501,$R$2:$R$501,R24,$I$2:$I$501,"&lt;"&amp;I24,$V$2:$V$501,"&lt;&gt;AdBlue",$V$2:$V$501,"&lt;&gt;Other"),""))</f>
        <v/>
      </c>
      <c r="AA24" s="32" t="str">
        <f aca="false">IF(OR(Z24="",N(Z24)=0),"",I24-Z24)</f>
        <v/>
      </c>
      <c r="AB24" s="32" t="str">
        <f aca="false">IF(OR(R24="",TRIM(I24&amp;"")="",X24=""),"",IFERROR(_xlfn.MAXIFS($I$2:$I$501,$R$2:$R$501,R24,$X$2:$X$501,"&lt;"&amp;X24),""))</f>
        <v/>
      </c>
      <c r="AC24" s="32" t="str">
        <f aca="false">IF(V24="Other","Not fuel, ","")&amp;IFERROR(IF(AND(T24&lt;&gt;"",OR(AND(V24="Diesel",T24&lt;&gt;"Diesel"),AND(V24="Petrol",T24&lt;&gt;"Petrol",T24&lt;&gt;"Plug-in hybrid"),AND(V24="Electric",T24&lt;&gt;"Electric",T24&lt;&gt;"Plug-in hybrid"))),"Wrong fuel for this van, ",""),"")&amp;IFERROR(IF(AND(OR(V24="Diesel",V24="Petrol"),N(U24)&gt;0,G24*1&gt;N(U24)*(1+TankMargin)),"More than the tank holds, ",""),"")&amp;IF(AND(TRIM(D24&amp;"")&lt;&gt;"",Q24&lt;&gt;"",SUBSTITUTE(UPPER(Q24)," ","")&lt;&gt;R24),"Card used in another van, ","")&amp;IF(AND(TRIM(D24&amp;"")&lt;&gt;"",S24=0),"Not one of your vans, ","")&amp;IF(AND(A24&lt;&gt;"",R24="",O24&lt;&gt;"",P24=0),"Card not on your Vans list, ","")&amp;IF(N(Y24)&gt;1,"Filled twice that day, ","")&amp;IFERROR(IF(AND(AA24&lt;&gt;"",AA24&lt;MinMiles),"Only "&amp;TEXT(AA24,"#,##0")&amp;" miles since the previous fill, ",""),"")&amp;IFERROR(IF(AND(AB24&lt;&gt;"",N(AB24)&gt;0,I24*1&lt;N(AB24)),"Pump mileage lower than before, ",""),"")&amp;IFERROR(IF(AND(TRIM(I24&amp;"")&lt;&gt;"",TRIM(K24&amp;"")&lt;&gt;"",ABS(I24*1-K24*1)&gt;MileTolerance),"Pump mileage off from the odometer, ",""),"")&amp;IF(J24="No","No receipt from the driver, ","")&amp;IFERROR(IF(AND(W24&lt;&gt;"",OR(W24&lt;DayStart,W24&gt;DayEnd)),"Outside working hours, ",""),"")&amp;IFERROR(IF(AND(X24&lt;&gt;"",WEEKDAY(X24,2)=6,FlagSat="Yes"),"Saturday, ",""),"")&amp;IFERROR(IF(AND(X24&lt;&gt;"",WEEKDAY(X24,2)=7,FlagSun="Yes"),"Sunday, ",""),"")&amp;IF(AND(FlagPremium="Yes",OR(V24="Diesel",V24="Petrol"),OR(ISNUMBER(SEARCH("super",F24)),ISNUMBER(SEARCH("premium",F24)),ISNUMBER(SEARCH("ultimate",F24)),ISNUMBER(SEARCH("v-power",F24)),ISNUMBER(SEARCH("momentum",F24)),ISNUMBER(SEARCH("supreme",F24)))),"Premium fuel, ","")</f>
        <v/>
      </c>
      <c r="AD24" s="32" t="n">
        <f aca="false">IF(AC24="",0,1)</f>
        <v>0</v>
      </c>
      <c r="AE24" s="32" t="n">
        <f aca="false">IF(A24="",0,1)</f>
        <v>0</v>
      </c>
    </row>
    <row r="25" customFormat="false" ht="15" hidden="false" customHeight="false" outlineLevel="0" collapsed="false">
      <c r="A25" s="24"/>
      <c r="B25" s="25"/>
      <c r="C25" s="21"/>
      <c r="D25" s="19"/>
      <c r="E25" s="19"/>
      <c r="F25" s="19"/>
      <c r="G25" s="26"/>
      <c r="H25" s="27"/>
      <c r="I25" s="28"/>
      <c r="J25" s="19"/>
      <c r="K25" s="28"/>
      <c r="L25" s="29" t="str">
        <f aca="false">IF(AC25="","",LEFT(AC25,LEN(AC25)-2))</f>
        <v/>
      </c>
      <c r="M25" s="30"/>
      <c r="N25" s="30"/>
      <c r="O25" s="32" t="str">
        <f aca="false">IF(TRIM(C25&amp;"")="","",RIGHT(SUBSTITUTE(SUBSTITUTE(C25&amp;""," ",""),"*",""),4))</f>
        <v/>
      </c>
      <c r="P25" s="32" t="n">
        <f aca="false">IF(O25="",0,IFERROR(MATCH(O25,Vans!$D$2:$D$51,0),IFERROR(MATCH(VALUE(O25),Vans!$D$2:$D$51,0),0)))</f>
        <v>0</v>
      </c>
      <c r="Q25" s="32" t="str">
        <f aca="false">IF(P25=0,"",INDEX(Vans!$A$2:$A$51,P25)&amp;"")</f>
        <v/>
      </c>
      <c r="R25" s="32" t="str">
        <f aca="false">IF(A25="","",IF(TRIM(D25&amp;"")&lt;&gt;"",SUBSTITUTE(UPPER(TRIM(D25&amp;""))," ",""),SUBSTITUTE(UPPER(Q25)," ","")))</f>
        <v/>
      </c>
      <c r="S25" s="32" t="n">
        <f aca="false">IF(R25="",0,IFERROR(MATCH(R25,Vans!$G$2:$G$51,0),0))</f>
        <v>0</v>
      </c>
      <c r="T25" s="32" t="str">
        <f aca="false">IF(S25=0,"",INDEX(Vans!$B$2:$B$51,S25)&amp;"")</f>
        <v/>
      </c>
      <c r="U25" s="32" t="str">
        <f aca="false">IF(S25=0,"",INDEX(Vans!$C$2:$C$51,S25))</f>
        <v/>
      </c>
      <c r="V25" s="32" t="str">
        <f aca="false">IF(TRIM(F25&amp;"")="","",IF(ISNUMBER(SEARCH("adblue",F25)),"AdBlue",IF(OR(ISNUMBER(SEARCH("diesel",F25)),ISNUMBER(SEARCH("derv",F25)),ISNUMBER(SEARCH("ulsd",F25))),"Diesel",IF(OR(ISNUMBER(SEARCH("unleaded",F25)),ISNUMBER(SEARCH("petrol",F25)),ISNUMBER(SEARCH("ulp",F25))),"Petrol",IF(OR(ISNUMBER(SEARCH("electric",F25)),ISNUMBER(SEARCH("charg",F25)),ISNUMBER(SEARCH("kwh",F25))),"Electric","Other")))))</f>
        <v/>
      </c>
      <c r="W25" s="34" t="str">
        <f aca="false">IF(TRIM(B25&amp;"")&lt;&gt;"",IFERROR(MOD(B25*1,1),""),IF(A25="","",IFERROR(IF(MOD(A25*1,1)&gt;0,MOD(A25*1,1),""),"")))</f>
        <v/>
      </c>
      <c r="X25" s="35" t="str">
        <f aca="false">IF(A25="","",IFERROR(INT(A25*1),""))</f>
        <v/>
      </c>
      <c r="Y25" s="32" t="str">
        <f aca="false">IF(OR(X25="",NOT(OR(V25="Diesel",V25="Petrol"))),"",MAX(IF(O25="",0,COUNTIFS($O$2:$O$501,O25,$X$2:$X$501,X25,$V$2:$V$501,"Diesel")+COUNTIFS($O$2:$O$501,O25,$X$2:$X$501,X25,$V$2:$V$501,"Petrol")),IF(R25="",0,COUNTIFS($R$2:$R$501,R25,$X$2:$X$501,X25,$V$2:$V$501,"Diesel")+COUNTIFS($R$2:$R$501,R25,$X$2:$X$501,X25,$V$2:$V$501,"Petrol"))))</f>
        <v/>
      </c>
      <c r="Z25" s="32" t="str">
        <f aca="false">IF(OR(R25="",TRIM(I25&amp;"")="",NOT(OR(V25="Diesel",V25="Petrol"))),"",IFERROR(_xlfn.MAXIFS($I$2:$I$501,$R$2:$R$501,R25,$I$2:$I$501,"&lt;"&amp;I25,$V$2:$V$501,"&lt;&gt;AdBlue",$V$2:$V$501,"&lt;&gt;Other"),""))</f>
        <v/>
      </c>
      <c r="AA25" s="32" t="str">
        <f aca="false">IF(OR(Z25="",N(Z25)=0),"",I25-Z25)</f>
        <v/>
      </c>
      <c r="AB25" s="32" t="str">
        <f aca="false">IF(OR(R25="",TRIM(I25&amp;"")="",X25=""),"",IFERROR(_xlfn.MAXIFS($I$2:$I$501,$R$2:$R$501,R25,$X$2:$X$501,"&lt;"&amp;X25),""))</f>
        <v/>
      </c>
      <c r="AC25" s="32" t="str">
        <f aca="false">IF(V25="Other","Not fuel, ","")&amp;IFERROR(IF(AND(T25&lt;&gt;"",OR(AND(V25="Diesel",T25&lt;&gt;"Diesel"),AND(V25="Petrol",T25&lt;&gt;"Petrol",T25&lt;&gt;"Plug-in hybrid"),AND(V25="Electric",T25&lt;&gt;"Electric",T25&lt;&gt;"Plug-in hybrid"))),"Wrong fuel for this van, ",""),"")&amp;IFERROR(IF(AND(OR(V25="Diesel",V25="Petrol"),N(U25)&gt;0,G25*1&gt;N(U25)*(1+TankMargin)),"More than the tank holds, ",""),"")&amp;IF(AND(TRIM(D25&amp;"")&lt;&gt;"",Q25&lt;&gt;"",SUBSTITUTE(UPPER(Q25)," ","")&lt;&gt;R25),"Card used in another van, ","")&amp;IF(AND(TRIM(D25&amp;"")&lt;&gt;"",S25=0),"Not one of your vans, ","")&amp;IF(AND(A25&lt;&gt;"",R25="",O25&lt;&gt;"",P25=0),"Card not on your Vans list, ","")&amp;IF(N(Y25)&gt;1,"Filled twice that day, ","")&amp;IFERROR(IF(AND(AA25&lt;&gt;"",AA25&lt;MinMiles),"Only "&amp;TEXT(AA25,"#,##0")&amp;" miles since the previous fill, ",""),"")&amp;IFERROR(IF(AND(AB25&lt;&gt;"",N(AB25)&gt;0,I25*1&lt;N(AB25)),"Pump mileage lower than before, ",""),"")&amp;IFERROR(IF(AND(TRIM(I25&amp;"")&lt;&gt;"",TRIM(K25&amp;"")&lt;&gt;"",ABS(I25*1-K25*1)&gt;MileTolerance),"Pump mileage off from the odometer, ",""),"")&amp;IF(J25="No","No receipt from the driver, ","")&amp;IFERROR(IF(AND(W25&lt;&gt;"",OR(W25&lt;DayStart,W25&gt;DayEnd)),"Outside working hours, ",""),"")&amp;IFERROR(IF(AND(X25&lt;&gt;"",WEEKDAY(X25,2)=6,FlagSat="Yes"),"Saturday, ",""),"")&amp;IFERROR(IF(AND(X25&lt;&gt;"",WEEKDAY(X25,2)=7,FlagSun="Yes"),"Sunday, ",""),"")&amp;IF(AND(FlagPremium="Yes",OR(V25="Diesel",V25="Petrol"),OR(ISNUMBER(SEARCH("super",F25)),ISNUMBER(SEARCH("premium",F25)),ISNUMBER(SEARCH("ultimate",F25)),ISNUMBER(SEARCH("v-power",F25)),ISNUMBER(SEARCH("momentum",F25)),ISNUMBER(SEARCH("supreme",F25)))),"Premium fuel, ","")</f>
        <v/>
      </c>
      <c r="AD25" s="32" t="n">
        <f aca="false">IF(AC25="",0,1)</f>
        <v>0</v>
      </c>
      <c r="AE25" s="32" t="n">
        <f aca="false">IF(A25="",0,1)</f>
        <v>0</v>
      </c>
    </row>
    <row r="26" customFormat="false" ht="15" hidden="false" customHeight="false" outlineLevel="0" collapsed="false">
      <c r="A26" s="24"/>
      <c r="B26" s="25"/>
      <c r="C26" s="21"/>
      <c r="D26" s="19"/>
      <c r="E26" s="19"/>
      <c r="F26" s="19"/>
      <c r="G26" s="26"/>
      <c r="H26" s="27"/>
      <c r="I26" s="28"/>
      <c r="J26" s="19"/>
      <c r="K26" s="28"/>
      <c r="L26" s="29" t="str">
        <f aca="false">IF(AC26="","",LEFT(AC26,LEN(AC26)-2))</f>
        <v/>
      </c>
      <c r="M26" s="30"/>
      <c r="N26" s="30"/>
      <c r="O26" s="32" t="str">
        <f aca="false">IF(TRIM(C26&amp;"")="","",RIGHT(SUBSTITUTE(SUBSTITUTE(C26&amp;""," ",""),"*",""),4))</f>
        <v/>
      </c>
      <c r="P26" s="32" t="n">
        <f aca="false">IF(O26="",0,IFERROR(MATCH(O26,Vans!$D$2:$D$51,0),IFERROR(MATCH(VALUE(O26),Vans!$D$2:$D$51,0),0)))</f>
        <v>0</v>
      </c>
      <c r="Q26" s="32" t="str">
        <f aca="false">IF(P26=0,"",INDEX(Vans!$A$2:$A$51,P26)&amp;"")</f>
        <v/>
      </c>
      <c r="R26" s="32" t="str">
        <f aca="false">IF(A26="","",IF(TRIM(D26&amp;"")&lt;&gt;"",SUBSTITUTE(UPPER(TRIM(D26&amp;""))," ",""),SUBSTITUTE(UPPER(Q26)," ","")))</f>
        <v/>
      </c>
      <c r="S26" s="32" t="n">
        <f aca="false">IF(R26="",0,IFERROR(MATCH(R26,Vans!$G$2:$G$51,0),0))</f>
        <v>0</v>
      </c>
      <c r="T26" s="32" t="str">
        <f aca="false">IF(S26=0,"",INDEX(Vans!$B$2:$B$51,S26)&amp;"")</f>
        <v/>
      </c>
      <c r="U26" s="32" t="str">
        <f aca="false">IF(S26=0,"",INDEX(Vans!$C$2:$C$51,S26))</f>
        <v/>
      </c>
      <c r="V26" s="32" t="str">
        <f aca="false">IF(TRIM(F26&amp;"")="","",IF(ISNUMBER(SEARCH("adblue",F26)),"AdBlue",IF(OR(ISNUMBER(SEARCH("diesel",F26)),ISNUMBER(SEARCH("derv",F26)),ISNUMBER(SEARCH("ulsd",F26))),"Diesel",IF(OR(ISNUMBER(SEARCH("unleaded",F26)),ISNUMBER(SEARCH("petrol",F26)),ISNUMBER(SEARCH("ulp",F26))),"Petrol",IF(OR(ISNUMBER(SEARCH("electric",F26)),ISNUMBER(SEARCH("charg",F26)),ISNUMBER(SEARCH("kwh",F26))),"Electric","Other")))))</f>
        <v/>
      </c>
      <c r="W26" s="34" t="str">
        <f aca="false">IF(TRIM(B26&amp;"")&lt;&gt;"",IFERROR(MOD(B26*1,1),""),IF(A26="","",IFERROR(IF(MOD(A26*1,1)&gt;0,MOD(A26*1,1),""),"")))</f>
        <v/>
      </c>
      <c r="X26" s="35" t="str">
        <f aca="false">IF(A26="","",IFERROR(INT(A26*1),""))</f>
        <v/>
      </c>
      <c r="Y26" s="32" t="str">
        <f aca="false">IF(OR(X26="",NOT(OR(V26="Diesel",V26="Petrol"))),"",MAX(IF(O26="",0,COUNTIFS($O$2:$O$501,O26,$X$2:$X$501,X26,$V$2:$V$501,"Diesel")+COUNTIFS($O$2:$O$501,O26,$X$2:$X$501,X26,$V$2:$V$501,"Petrol")),IF(R26="",0,COUNTIFS($R$2:$R$501,R26,$X$2:$X$501,X26,$V$2:$V$501,"Diesel")+COUNTIFS($R$2:$R$501,R26,$X$2:$X$501,X26,$V$2:$V$501,"Petrol"))))</f>
        <v/>
      </c>
      <c r="Z26" s="32" t="str">
        <f aca="false">IF(OR(R26="",TRIM(I26&amp;"")="",NOT(OR(V26="Diesel",V26="Petrol"))),"",IFERROR(_xlfn.MAXIFS($I$2:$I$501,$R$2:$R$501,R26,$I$2:$I$501,"&lt;"&amp;I26,$V$2:$V$501,"&lt;&gt;AdBlue",$V$2:$V$501,"&lt;&gt;Other"),""))</f>
        <v/>
      </c>
      <c r="AA26" s="32" t="str">
        <f aca="false">IF(OR(Z26="",N(Z26)=0),"",I26-Z26)</f>
        <v/>
      </c>
      <c r="AB26" s="32" t="str">
        <f aca="false">IF(OR(R26="",TRIM(I26&amp;"")="",X26=""),"",IFERROR(_xlfn.MAXIFS($I$2:$I$501,$R$2:$R$501,R26,$X$2:$X$501,"&lt;"&amp;X26),""))</f>
        <v/>
      </c>
      <c r="AC26" s="32" t="str">
        <f aca="false">IF(V26="Other","Not fuel, ","")&amp;IFERROR(IF(AND(T26&lt;&gt;"",OR(AND(V26="Diesel",T26&lt;&gt;"Diesel"),AND(V26="Petrol",T26&lt;&gt;"Petrol",T26&lt;&gt;"Plug-in hybrid"),AND(V26="Electric",T26&lt;&gt;"Electric",T26&lt;&gt;"Plug-in hybrid"))),"Wrong fuel for this van, ",""),"")&amp;IFERROR(IF(AND(OR(V26="Diesel",V26="Petrol"),N(U26)&gt;0,G26*1&gt;N(U26)*(1+TankMargin)),"More than the tank holds, ",""),"")&amp;IF(AND(TRIM(D26&amp;"")&lt;&gt;"",Q26&lt;&gt;"",SUBSTITUTE(UPPER(Q26)," ","")&lt;&gt;R26),"Card used in another van, ","")&amp;IF(AND(TRIM(D26&amp;"")&lt;&gt;"",S26=0),"Not one of your vans, ","")&amp;IF(AND(A26&lt;&gt;"",R26="",O26&lt;&gt;"",P26=0),"Card not on your Vans list, ","")&amp;IF(N(Y26)&gt;1,"Filled twice that day, ","")&amp;IFERROR(IF(AND(AA26&lt;&gt;"",AA26&lt;MinMiles),"Only "&amp;TEXT(AA26,"#,##0")&amp;" miles since the previous fill, ",""),"")&amp;IFERROR(IF(AND(AB26&lt;&gt;"",N(AB26)&gt;0,I26*1&lt;N(AB26)),"Pump mileage lower than before, ",""),"")&amp;IFERROR(IF(AND(TRIM(I26&amp;"")&lt;&gt;"",TRIM(K26&amp;"")&lt;&gt;"",ABS(I26*1-K26*1)&gt;MileTolerance),"Pump mileage off from the odometer, ",""),"")&amp;IF(J26="No","No receipt from the driver, ","")&amp;IFERROR(IF(AND(W26&lt;&gt;"",OR(W26&lt;DayStart,W26&gt;DayEnd)),"Outside working hours, ",""),"")&amp;IFERROR(IF(AND(X26&lt;&gt;"",WEEKDAY(X26,2)=6,FlagSat="Yes"),"Saturday, ",""),"")&amp;IFERROR(IF(AND(X26&lt;&gt;"",WEEKDAY(X26,2)=7,FlagSun="Yes"),"Sunday, ",""),"")&amp;IF(AND(FlagPremium="Yes",OR(V26="Diesel",V26="Petrol"),OR(ISNUMBER(SEARCH("super",F26)),ISNUMBER(SEARCH("premium",F26)),ISNUMBER(SEARCH("ultimate",F26)),ISNUMBER(SEARCH("v-power",F26)),ISNUMBER(SEARCH("momentum",F26)),ISNUMBER(SEARCH("supreme",F26)))),"Premium fuel, ","")</f>
        <v/>
      </c>
      <c r="AD26" s="32" t="n">
        <f aca="false">IF(AC26="",0,1)</f>
        <v>0</v>
      </c>
      <c r="AE26" s="32" t="n">
        <f aca="false">IF(A26="",0,1)</f>
        <v>0</v>
      </c>
    </row>
    <row r="27" customFormat="false" ht="15" hidden="false" customHeight="false" outlineLevel="0" collapsed="false">
      <c r="A27" s="24"/>
      <c r="B27" s="25"/>
      <c r="C27" s="21"/>
      <c r="D27" s="19"/>
      <c r="E27" s="19"/>
      <c r="F27" s="19"/>
      <c r="G27" s="26"/>
      <c r="H27" s="27"/>
      <c r="I27" s="28"/>
      <c r="J27" s="19"/>
      <c r="K27" s="28"/>
      <c r="L27" s="29" t="str">
        <f aca="false">IF(AC27="","",LEFT(AC27,LEN(AC27)-2))</f>
        <v/>
      </c>
      <c r="M27" s="30"/>
      <c r="N27" s="30"/>
      <c r="O27" s="32" t="str">
        <f aca="false">IF(TRIM(C27&amp;"")="","",RIGHT(SUBSTITUTE(SUBSTITUTE(C27&amp;""," ",""),"*",""),4))</f>
        <v/>
      </c>
      <c r="P27" s="32" t="n">
        <f aca="false">IF(O27="",0,IFERROR(MATCH(O27,Vans!$D$2:$D$51,0),IFERROR(MATCH(VALUE(O27),Vans!$D$2:$D$51,0),0)))</f>
        <v>0</v>
      </c>
      <c r="Q27" s="32" t="str">
        <f aca="false">IF(P27=0,"",INDEX(Vans!$A$2:$A$51,P27)&amp;"")</f>
        <v/>
      </c>
      <c r="R27" s="32" t="str">
        <f aca="false">IF(A27="","",IF(TRIM(D27&amp;"")&lt;&gt;"",SUBSTITUTE(UPPER(TRIM(D27&amp;""))," ",""),SUBSTITUTE(UPPER(Q27)," ","")))</f>
        <v/>
      </c>
      <c r="S27" s="32" t="n">
        <f aca="false">IF(R27="",0,IFERROR(MATCH(R27,Vans!$G$2:$G$51,0),0))</f>
        <v>0</v>
      </c>
      <c r="T27" s="32" t="str">
        <f aca="false">IF(S27=0,"",INDEX(Vans!$B$2:$B$51,S27)&amp;"")</f>
        <v/>
      </c>
      <c r="U27" s="32" t="str">
        <f aca="false">IF(S27=0,"",INDEX(Vans!$C$2:$C$51,S27))</f>
        <v/>
      </c>
      <c r="V27" s="32" t="str">
        <f aca="false">IF(TRIM(F27&amp;"")="","",IF(ISNUMBER(SEARCH("adblue",F27)),"AdBlue",IF(OR(ISNUMBER(SEARCH("diesel",F27)),ISNUMBER(SEARCH("derv",F27)),ISNUMBER(SEARCH("ulsd",F27))),"Diesel",IF(OR(ISNUMBER(SEARCH("unleaded",F27)),ISNUMBER(SEARCH("petrol",F27)),ISNUMBER(SEARCH("ulp",F27))),"Petrol",IF(OR(ISNUMBER(SEARCH("electric",F27)),ISNUMBER(SEARCH("charg",F27)),ISNUMBER(SEARCH("kwh",F27))),"Electric","Other")))))</f>
        <v/>
      </c>
      <c r="W27" s="34" t="str">
        <f aca="false">IF(TRIM(B27&amp;"")&lt;&gt;"",IFERROR(MOD(B27*1,1),""),IF(A27="","",IFERROR(IF(MOD(A27*1,1)&gt;0,MOD(A27*1,1),""),"")))</f>
        <v/>
      </c>
      <c r="X27" s="35" t="str">
        <f aca="false">IF(A27="","",IFERROR(INT(A27*1),""))</f>
        <v/>
      </c>
      <c r="Y27" s="32" t="str">
        <f aca="false">IF(OR(X27="",NOT(OR(V27="Diesel",V27="Petrol"))),"",MAX(IF(O27="",0,COUNTIFS($O$2:$O$501,O27,$X$2:$X$501,X27,$V$2:$V$501,"Diesel")+COUNTIFS($O$2:$O$501,O27,$X$2:$X$501,X27,$V$2:$V$501,"Petrol")),IF(R27="",0,COUNTIFS($R$2:$R$501,R27,$X$2:$X$501,X27,$V$2:$V$501,"Diesel")+COUNTIFS($R$2:$R$501,R27,$X$2:$X$501,X27,$V$2:$V$501,"Petrol"))))</f>
        <v/>
      </c>
      <c r="Z27" s="32" t="str">
        <f aca="false">IF(OR(R27="",TRIM(I27&amp;"")="",NOT(OR(V27="Diesel",V27="Petrol"))),"",IFERROR(_xlfn.MAXIFS($I$2:$I$501,$R$2:$R$501,R27,$I$2:$I$501,"&lt;"&amp;I27,$V$2:$V$501,"&lt;&gt;AdBlue",$V$2:$V$501,"&lt;&gt;Other"),""))</f>
        <v/>
      </c>
      <c r="AA27" s="32" t="str">
        <f aca="false">IF(OR(Z27="",N(Z27)=0),"",I27-Z27)</f>
        <v/>
      </c>
      <c r="AB27" s="32" t="str">
        <f aca="false">IF(OR(R27="",TRIM(I27&amp;"")="",X27=""),"",IFERROR(_xlfn.MAXIFS($I$2:$I$501,$R$2:$R$501,R27,$X$2:$X$501,"&lt;"&amp;X27),""))</f>
        <v/>
      </c>
      <c r="AC27" s="32" t="str">
        <f aca="false">IF(V27="Other","Not fuel, ","")&amp;IFERROR(IF(AND(T27&lt;&gt;"",OR(AND(V27="Diesel",T27&lt;&gt;"Diesel"),AND(V27="Petrol",T27&lt;&gt;"Petrol",T27&lt;&gt;"Plug-in hybrid"),AND(V27="Electric",T27&lt;&gt;"Electric",T27&lt;&gt;"Plug-in hybrid"))),"Wrong fuel for this van, ",""),"")&amp;IFERROR(IF(AND(OR(V27="Diesel",V27="Petrol"),N(U27)&gt;0,G27*1&gt;N(U27)*(1+TankMargin)),"More than the tank holds, ",""),"")&amp;IF(AND(TRIM(D27&amp;"")&lt;&gt;"",Q27&lt;&gt;"",SUBSTITUTE(UPPER(Q27)," ","")&lt;&gt;R27),"Card used in another van, ","")&amp;IF(AND(TRIM(D27&amp;"")&lt;&gt;"",S27=0),"Not one of your vans, ","")&amp;IF(AND(A27&lt;&gt;"",R27="",O27&lt;&gt;"",P27=0),"Card not on your Vans list, ","")&amp;IF(N(Y27)&gt;1,"Filled twice that day, ","")&amp;IFERROR(IF(AND(AA27&lt;&gt;"",AA27&lt;MinMiles),"Only "&amp;TEXT(AA27,"#,##0")&amp;" miles since the previous fill, ",""),"")&amp;IFERROR(IF(AND(AB27&lt;&gt;"",N(AB27)&gt;0,I27*1&lt;N(AB27)),"Pump mileage lower than before, ",""),"")&amp;IFERROR(IF(AND(TRIM(I27&amp;"")&lt;&gt;"",TRIM(K27&amp;"")&lt;&gt;"",ABS(I27*1-K27*1)&gt;MileTolerance),"Pump mileage off from the odometer, ",""),"")&amp;IF(J27="No","No receipt from the driver, ","")&amp;IFERROR(IF(AND(W27&lt;&gt;"",OR(W27&lt;DayStart,W27&gt;DayEnd)),"Outside working hours, ",""),"")&amp;IFERROR(IF(AND(X27&lt;&gt;"",WEEKDAY(X27,2)=6,FlagSat="Yes"),"Saturday, ",""),"")&amp;IFERROR(IF(AND(X27&lt;&gt;"",WEEKDAY(X27,2)=7,FlagSun="Yes"),"Sunday, ",""),"")&amp;IF(AND(FlagPremium="Yes",OR(V27="Diesel",V27="Petrol"),OR(ISNUMBER(SEARCH("super",F27)),ISNUMBER(SEARCH("premium",F27)),ISNUMBER(SEARCH("ultimate",F27)),ISNUMBER(SEARCH("v-power",F27)),ISNUMBER(SEARCH("momentum",F27)),ISNUMBER(SEARCH("supreme",F27)))),"Premium fuel, ","")</f>
        <v/>
      </c>
      <c r="AD27" s="32" t="n">
        <f aca="false">IF(AC27="",0,1)</f>
        <v>0</v>
      </c>
      <c r="AE27" s="32" t="n">
        <f aca="false">IF(A27="",0,1)</f>
        <v>0</v>
      </c>
    </row>
    <row r="28" customFormat="false" ht="15" hidden="false" customHeight="false" outlineLevel="0" collapsed="false">
      <c r="A28" s="24"/>
      <c r="B28" s="25"/>
      <c r="C28" s="21"/>
      <c r="D28" s="19"/>
      <c r="E28" s="19"/>
      <c r="F28" s="19"/>
      <c r="G28" s="26"/>
      <c r="H28" s="27"/>
      <c r="I28" s="28"/>
      <c r="J28" s="19"/>
      <c r="K28" s="28"/>
      <c r="L28" s="29" t="str">
        <f aca="false">IF(AC28="","",LEFT(AC28,LEN(AC28)-2))</f>
        <v/>
      </c>
      <c r="M28" s="30"/>
      <c r="N28" s="30"/>
      <c r="O28" s="32" t="str">
        <f aca="false">IF(TRIM(C28&amp;"")="","",RIGHT(SUBSTITUTE(SUBSTITUTE(C28&amp;""," ",""),"*",""),4))</f>
        <v/>
      </c>
      <c r="P28" s="32" t="n">
        <f aca="false">IF(O28="",0,IFERROR(MATCH(O28,Vans!$D$2:$D$51,0),IFERROR(MATCH(VALUE(O28),Vans!$D$2:$D$51,0),0)))</f>
        <v>0</v>
      </c>
      <c r="Q28" s="32" t="str">
        <f aca="false">IF(P28=0,"",INDEX(Vans!$A$2:$A$51,P28)&amp;"")</f>
        <v/>
      </c>
      <c r="R28" s="32" t="str">
        <f aca="false">IF(A28="","",IF(TRIM(D28&amp;"")&lt;&gt;"",SUBSTITUTE(UPPER(TRIM(D28&amp;""))," ",""),SUBSTITUTE(UPPER(Q28)," ","")))</f>
        <v/>
      </c>
      <c r="S28" s="32" t="n">
        <f aca="false">IF(R28="",0,IFERROR(MATCH(R28,Vans!$G$2:$G$51,0),0))</f>
        <v>0</v>
      </c>
      <c r="T28" s="32" t="str">
        <f aca="false">IF(S28=0,"",INDEX(Vans!$B$2:$B$51,S28)&amp;"")</f>
        <v/>
      </c>
      <c r="U28" s="32" t="str">
        <f aca="false">IF(S28=0,"",INDEX(Vans!$C$2:$C$51,S28))</f>
        <v/>
      </c>
      <c r="V28" s="32" t="str">
        <f aca="false">IF(TRIM(F28&amp;"")="","",IF(ISNUMBER(SEARCH("adblue",F28)),"AdBlue",IF(OR(ISNUMBER(SEARCH("diesel",F28)),ISNUMBER(SEARCH("derv",F28)),ISNUMBER(SEARCH("ulsd",F28))),"Diesel",IF(OR(ISNUMBER(SEARCH("unleaded",F28)),ISNUMBER(SEARCH("petrol",F28)),ISNUMBER(SEARCH("ulp",F28))),"Petrol",IF(OR(ISNUMBER(SEARCH("electric",F28)),ISNUMBER(SEARCH("charg",F28)),ISNUMBER(SEARCH("kwh",F28))),"Electric","Other")))))</f>
        <v/>
      </c>
      <c r="W28" s="34" t="str">
        <f aca="false">IF(TRIM(B28&amp;"")&lt;&gt;"",IFERROR(MOD(B28*1,1),""),IF(A28="","",IFERROR(IF(MOD(A28*1,1)&gt;0,MOD(A28*1,1),""),"")))</f>
        <v/>
      </c>
      <c r="X28" s="35" t="str">
        <f aca="false">IF(A28="","",IFERROR(INT(A28*1),""))</f>
        <v/>
      </c>
      <c r="Y28" s="32" t="str">
        <f aca="false">IF(OR(X28="",NOT(OR(V28="Diesel",V28="Petrol"))),"",MAX(IF(O28="",0,COUNTIFS($O$2:$O$501,O28,$X$2:$X$501,X28,$V$2:$V$501,"Diesel")+COUNTIFS($O$2:$O$501,O28,$X$2:$X$501,X28,$V$2:$V$501,"Petrol")),IF(R28="",0,COUNTIFS($R$2:$R$501,R28,$X$2:$X$501,X28,$V$2:$V$501,"Diesel")+COUNTIFS($R$2:$R$501,R28,$X$2:$X$501,X28,$V$2:$V$501,"Petrol"))))</f>
        <v/>
      </c>
      <c r="Z28" s="32" t="str">
        <f aca="false">IF(OR(R28="",TRIM(I28&amp;"")="",NOT(OR(V28="Diesel",V28="Petrol"))),"",IFERROR(_xlfn.MAXIFS($I$2:$I$501,$R$2:$R$501,R28,$I$2:$I$501,"&lt;"&amp;I28,$V$2:$V$501,"&lt;&gt;AdBlue",$V$2:$V$501,"&lt;&gt;Other"),""))</f>
        <v/>
      </c>
      <c r="AA28" s="32" t="str">
        <f aca="false">IF(OR(Z28="",N(Z28)=0),"",I28-Z28)</f>
        <v/>
      </c>
      <c r="AB28" s="32" t="str">
        <f aca="false">IF(OR(R28="",TRIM(I28&amp;"")="",X28=""),"",IFERROR(_xlfn.MAXIFS($I$2:$I$501,$R$2:$R$501,R28,$X$2:$X$501,"&lt;"&amp;X28),""))</f>
        <v/>
      </c>
      <c r="AC28" s="32" t="str">
        <f aca="false">IF(V28="Other","Not fuel, ","")&amp;IFERROR(IF(AND(T28&lt;&gt;"",OR(AND(V28="Diesel",T28&lt;&gt;"Diesel"),AND(V28="Petrol",T28&lt;&gt;"Petrol",T28&lt;&gt;"Plug-in hybrid"),AND(V28="Electric",T28&lt;&gt;"Electric",T28&lt;&gt;"Plug-in hybrid"))),"Wrong fuel for this van, ",""),"")&amp;IFERROR(IF(AND(OR(V28="Diesel",V28="Petrol"),N(U28)&gt;0,G28*1&gt;N(U28)*(1+TankMargin)),"More than the tank holds, ",""),"")&amp;IF(AND(TRIM(D28&amp;"")&lt;&gt;"",Q28&lt;&gt;"",SUBSTITUTE(UPPER(Q28)," ","")&lt;&gt;R28),"Card used in another van, ","")&amp;IF(AND(TRIM(D28&amp;"")&lt;&gt;"",S28=0),"Not one of your vans, ","")&amp;IF(AND(A28&lt;&gt;"",R28="",O28&lt;&gt;"",P28=0),"Card not on your Vans list, ","")&amp;IF(N(Y28)&gt;1,"Filled twice that day, ","")&amp;IFERROR(IF(AND(AA28&lt;&gt;"",AA28&lt;MinMiles),"Only "&amp;TEXT(AA28,"#,##0")&amp;" miles since the previous fill, ",""),"")&amp;IFERROR(IF(AND(AB28&lt;&gt;"",N(AB28)&gt;0,I28*1&lt;N(AB28)),"Pump mileage lower than before, ",""),"")&amp;IFERROR(IF(AND(TRIM(I28&amp;"")&lt;&gt;"",TRIM(K28&amp;"")&lt;&gt;"",ABS(I28*1-K28*1)&gt;MileTolerance),"Pump mileage off from the odometer, ",""),"")&amp;IF(J28="No","No receipt from the driver, ","")&amp;IFERROR(IF(AND(W28&lt;&gt;"",OR(W28&lt;DayStart,W28&gt;DayEnd)),"Outside working hours, ",""),"")&amp;IFERROR(IF(AND(X28&lt;&gt;"",WEEKDAY(X28,2)=6,FlagSat="Yes"),"Saturday, ",""),"")&amp;IFERROR(IF(AND(X28&lt;&gt;"",WEEKDAY(X28,2)=7,FlagSun="Yes"),"Sunday, ",""),"")&amp;IF(AND(FlagPremium="Yes",OR(V28="Diesel",V28="Petrol"),OR(ISNUMBER(SEARCH("super",F28)),ISNUMBER(SEARCH("premium",F28)),ISNUMBER(SEARCH("ultimate",F28)),ISNUMBER(SEARCH("v-power",F28)),ISNUMBER(SEARCH("momentum",F28)),ISNUMBER(SEARCH("supreme",F28)))),"Premium fuel, ","")</f>
        <v/>
      </c>
      <c r="AD28" s="32" t="n">
        <f aca="false">IF(AC28="",0,1)</f>
        <v>0</v>
      </c>
      <c r="AE28" s="32" t="n">
        <f aca="false">IF(A28="",0,1)</f>
        <v>0</v>
      </c>
    </row>
    <row r="29" customFormat="false" ht="15" hidden="false" customHeight="false" outlineLevel="0" collapsed="false">
      <c r="A29" s="24"/>
      <c r="B29" s="25"/>
      <c r="C29" s="21"/>
      <c r="D29" s="19"/>
      <c r="E29" s="19"/>
      <c r="F29" s="19"/>
      <c r="G29" s="26"/>
      <c r="H29" s="27"/>
      <c r="I29" s="28"/>
      <c r="J29" s="19"/>
      <c r="K29" s="28"/>
      <c r="L29" s="29" t="str">
        <f aca="false">IF(AC29="","",LEFT(AC29,LEN(AC29)-2))</f>
        <v/>
      </c>
      <c r="M29" s="30"/>
      <c r="N29" s="30"/>
      <c r="O29" s="32" t="str">
        <f aca="false">IF(TRIM(C29&amp;"")="","",RIGHT(SUBSTITUTE(SUBSTITUTE(C29&amp;""," ",""),"*",""),4))</f>
        <v/>
      </c>
      <c r="P29" s="32" t="n">
        <f aca="false">IF(O29="",0,IFERROR(MATCH(O29,Vans!$D$2:$D$51,0),IFERROR(MATCH(VALUE(O29),Vans!$D$2:$D$51,0),0)))</f>
        <v>0</v>
      </c>
      <c r="Q29" s="32" t="str">
        <f aca="false">IF(P29=0,"",INDEX(Vans!$A$2:$A$51,P29)&amp;"")</f>
        <v/>
      </c>
      <c r="R29" s="32" t="str">
        <f aca="false">IF(A29="","",IF(TRIM(D29&amp;"")&lt;&gt;"",SUBSTITUTE(UPPER(TRIM(D29&amp;""))," ",""),SUBSTITUTE(UPPER(Q29)," ","")))</f>
        <v/>
      </c>
      <c r="S29" s="32" t="n">
        <f aca="false">IF(R29="",0,IFERROR(MATCH(R29,Vans!$G$2:$G$51,0),0))</f>
        <v>0</v>
      </c>
      <c r="T29" s="32" t="str">
        <f aca="false">IF(S29=0,"",INDEX(Vans!$B$2:$B$51,S29)&amp;"")</f>
        <v/>
      </c>
      <c r="U29" s="32" t="str">
        <f aca="false">IF(S29=0,"",INDEX(Vans!$C$2:$C$51,S29))</f>
        <v/>
      </c>
      <c r="V29" s="32" t="str">
        <f aca="false">IF(TRIM(F29&amp;"")="","",IF(ISNUMBER(SEARCH("adblue",F29)),"AdBlue",IF(OR(ISNUMBER(SEARCH("diesel",F29)),ISNUMBER(SEARCH("derv",F29)),ISNUMBER(SEARCH("ulsd",F29))),"Diesel",IF(OR(ISNUMBER(SEARCH("unleaded",F29)),ISNUMBER(SEARCH("petrol",F29)),ISNUMBER(SEARCH("ulp",F29))),"Petrol",IF(OR(ISNUMBER(SEARCH("electric",F29)),ISNUMBER(SEARCH("charg",F29)),ISNUMBER(SEARCH("kwh",F29))),"Electric","Other")))))</f>
        <v/>
      </c>
      <c r="W29" s="34" t="str">
        <f aca="false">IF(TRIM(B29&amp;"")&lt;&gt;"",IFERROR(MOD(B29*1,1),""),IF(A29="","",IFERROR(IF(MOD(A29*1,1)&gt;0,MOD(A29*1,1),""),"")))</f>
        <v/>
      </c>
      <c r="X29" s="35" t="str">
        <f aca="false">IF(A29="","",IFERROR(INT(A29*1),""))</f>
        <v/>
      </c>
      <c r="Y29" s="32" t="str">
        <f aca="false">IF(OR(X29="",NOT(OR(V29="Diesel",V29="Petrol"))),"",MAX(IF(O29="",0,COUNTIFS($O$2:$O$501,O29,$X$2:$X$501,X29,$V$2:$V$501,"Diesel")+COUNTIFS($O$2:$O$501,O29,$X$2:$X$501,X29,$V$2:$V$501,"Petrol")),IF(R29="",0,COUNTIFS($R$2:$R$501,R29,$X$2:$X$501,X29,$V$2:$V$501,"Diesel")+COUNTIFS($R$2:$R$501,R29,$X$2:$X$501,X29,$V$2:$V$501,"Petrol"))))</f>
        <v/>
      </c>
      <c r="Z29" s="32" t="str">
        <f aca="false">IF(OR(R29="",TRIM(I29&amp;"")="",NOT(OR(V29="Diesel",V29="Petrol"))),"",IFERROR(_xlfn.MAXIFS($I$2:$I$501,$R$2:$R$501,R29,$I$2:$I$501,"&lt;"&amp;I29,$V$2:$V$501,"&lt;&gt;AdBlue",$V$2:$V$501,"&lt;&gt;Other"),""))</f>
        <v/>
      </c>
      <c r="AA29" s="32" t="str">
        <f aca="false">IF(OR(Z29="",N(Z29)=0),"",I29-Z29)</f>
        <v/>
      </c>
      <c r="AB29" s="32" t="str">
        <f aca="false">IF(OR(R29="",TRIM(I29&amp;"")="",X29=""),"",IFERROR(_xlfn.MAXIFS($I$2:$I$501,$R$2:$R$501,R29,$X$2:$X$501,"&lt;"&amp;X29),""))</f>
        <v/>
      </c>
      <c r="AC29" s="32" t="str">
        <f aca="false">IF(V29="Other","Not fuel, ","")&amp;IFERROR(IF(AND(T29&lt;&gt;"",OR(AND(V29="Diesel",T29&lt;&gt;"Diesel"),AND(V29="Petrol",T29&lt;&gt;"Petrol",T29&lt;&gt;"Plug-in hybrid"),AND(V29="Electric",T29&lt;&gt;"Electric",T29&lt;&gt;"Plug-in hybrid"))),"Wrong fuel for this van, ",""),"")&amp;IFERROR(IF(AND(OR(V29="Diesel",V29="Petrol"),N(U29)&gt;0,G29*1&gt;N(U29)*(1+TankMargin)),"More than the tank holds, ",""),"")&amp;IF(AND(TRIM(D29&amp;"")&lt;&gt;"",Q29&lt;&gt;"",SUBSTITUTE(UPPER(Q29)," ","")&lt;&gt;R29),"Card used in another van, ","")&amp;IF(AND(TRIM(D29&amp;"")&lt;&gt;"",S29=0),"Not one of your vans, ","")&amp;IF(AND(A29&lt;&gt;"",R29="",O29&lt;&gt;"",P29=0),"Card not on your Vans list, ","")&amp;IF(N(Y29)&gt;1,"Filled twice that day, ","")&amp;IFERROR(IF(AND(AA29&lt;&gt;"",AA29&lt;MinMiles),"Only "&amp;TEXT(AA29,"#,##0")&amp;" miles since the previous fill, ",""),"")&amp;IFERROR(IF(AND(AB29&lt;&gt;"",N(AB29)&gt;0,I29*1&lt;N(AB29)),"Pump mileage lower than before, ",""),"")&amp;IFERROR(IF(AND(TRIM(I29&amp;"")&lt;&gt;"",TRIM(K29&amp;"")&lt;&gt;"",ABS(I29*1-K29*1)&gt;MileTolerance),"Pump mileage off from the odometer, ",""),"")&amp;IF(J29="No","No receipt from the driver, ","")&amp;IFERROR(IF(AND(W29&lt;&gt;"",OR(W29&lt;DayStart,W29&gt;DayEnd)),"Outside working hours, ",""),"")&amp;IFERROR(IF(AND(X29&lt;&gt;"",WEEKDAY(X29,2)=6,FlagSat="Yes"),"Saturday, ",""),"")&amp;IFERROR(IF(AND(X29&lt;&gt;"",WEEKDAY(X29,2)=7,FlagSun="Yes"),"Sunday, ",""),"")&amp;IF(AND(FlagPremium="Yes",OR(V29="Diesel",V29="Petrol"),OR(ISNUMBER(SEARCH("super",F29)),ISNUMBER(SEARCH("premium",F29)),ISNUMBER(SEARCH("ultimate",F29)),ISNUMBER(SEARCH("v-power",F29)),ISNUMBER(SEARCH("momentum",F29)),ISNUMBER(SEARCH("supreme",F29)))),"Premium fuel, ","")</f>
        <v/>
      </c>
      <c r="AD29" s="32" t="n">
        <f aca="false">IF(AC29="",0,1)</f>
        <v>0</v>
      </c>
      <c r="AE29" s="32" t="n">
        <f aca="false">IF(A29="",0,1)</f>
        <v>0</v>
      </c>
    </row>
    <row r="30" customFormat="false" ht="15" hidden="false" customHeight="false" outlineLevel="0" collapsed="false">
      <c r="A30" s="24"/>
      <c r="B30" s="25"/>
      <c r="C30" s="21"/>
      <c r="D30" s="19"/>
      <c r="E30" s="19"/>
      <c r="F30" s="19"/>
      <c r="G30" s="26"/>
      <c r="H30" s="27"/>
      <c r="I30" s="28"/>
      <c r="J30" s="19"/>
      <c r="K30" s="28"/>
      <c r="L30" s="29" t="str">
        <f aca="false">IF(AC30="","",LEFT(AC30,LEN(AC30)-2))</f>
        <v/>
      </c>
      <c r="M30" s="30"/>
      <c r="N30" s="30"/>
      <c r="O30" s="32" t="str">
        <f aca="false">IF(TRIM(C30&amp;"")="","",RIGHT(SUBSTITUTE(SUBSTITUTE(C30&amp;""," ",""),"*",""),4))</f>
        <v/>
      </c>
      <c r="P30" s="32" t="n">
        <f aca="false">IF(O30="",0,IFERROR(MATCH(O30,Vans!$D$2:$D$51,0),IFERROR(MATCH(VALUE(O30),Vans!$D$2:$D$51,0),0)))</f>
        <v>0</v>
      </c>
      <c r="Q30" s="32" t="str">
        <f aca="false">IF(P30=0,"",INDEX(Vans!$A$2:$A$51,P30)&amp;"")</f>
        <v/>
      </c>
      <c r="R30" s="32" t="str">
        <f aca="false">IF(A30="","",IF(TRIM(D30&amp;"")&lt;&gt;"",SUBSTITUTE(UPPER(TRIM(D30&amp;""))," ",""),SUBSTITUTE(UPPER(Q30)," ","")))</f>
        <v/>
      </c>
      <c r="S30" s="32" t="n">
        <f aca="false">IF(R30="",0,IFERROR(MATCH(R30,Vans!$G$2:$G$51,0),0))</f>
        <v>0</v>
      </c>
      <c r="T30" s="32" t="str">
        <f aca="false">IF(S30=0,"",INDEX(Vans!$B$2:$B$51,S30)&amp;"")</f>
        <v/>
      </c>
      <c r="U30" s="32" t="str">
        <f aca="false">IF(S30=0,"",INDEX(Vans!$C$2:$C$51,S30))</f>
        <v/>
      </c>
      <c r="V30" s="32" t="str">
        <f aca="false">IF(TRIM(F30&amp;"")="","",IF(ISNUMBER(SEARCH("adblue",F30)),"AdBlue",IF(OR(ISNUMBER(SEARCH("diesel",F30)),ISNUMBER(SEARCH("derv",F30)),ISNUMBER(SEARCH("ulsd",F30))),"Diesel",IF(OR(ISNUMBER(SEARCH("unleaded",F30)),ISNUMBER(SEARCH("petrol",F30)),ISNUMBER(SEARCH("ulp",F30))),"Petrol",IF(OR(ISNUMBER(SEARCH("electric",F30)),ISNUMBER(SEARCH("charg",F30)),ISNUMBER(SEARCH("kwh",F30))),"Electric","Other")))))</f>
        <v/>
      </c>
      <c r="W30" s="34" t="str">
        <f aca="false">IF(TRIM(B30&amp;"")&lt;&gt;"",IFERROR(MOD(B30*1,1),""),IF(A30="","",IFERROR(IF(MOD(A30*1,1)&gt;0,MOD(A30*1,1),""),"")))</f>
        <v/>
      </c>
      <c r="X30" s="35" t="str">
        <f aca="false">IF(A30="","",IFERROR(INT(A30*1),""))</f>
        <v/>
      </c>
      <c r="Y30" s="32" t="str">
        <f aca="false">IF(OR(X30="",NOT(OR(V30="Diesel",V30="Petrol"))),"",MAX(IF(O30="",0,COUNTIFS($O$2:$O$501,O30,$X$2:$X$501,X30,$V$2:$V$501,"Diesel")+COUNTIFS($O$2:$O$501,O30,$X$2:$X$501,X30,$V$2:$V$501,"Petrol")),IF(R30="",0,COUNTIFS($R$2:$R$501,R30,$X$2:$X$501,X30,$V$2:$V$501,"Diesel")+COUNTIFS($R$2:$R$501,R30,$X$2:$X$501,X30,$V$2:$V$501,"Petrol"))))</f>
        <v/>
      </c>
      <c r="Z30" s="32" t="str">
        <f aca="false">IF(OR(R30="",TRIM(I30&amp;"")="",NOT(OR(V30="Diesel",V30="Petrol"))),"",IFERROR(_xlfn.MAXIFS($I$2:$I$501,$R$2:$R$501,R30,$I$2:$I$501,"&lt;"&amp;I30,$V$2:$V$501,"&lt;&gt;AdBlue",$V$2:$V$501,"&lt;&gt;Other"),""))</f>
        <v/>
      </c>
      <c r="AA30" s="32" t="str">
        <f aca="false">IF(OR(Z30="",N(Z30)=0),"",I30-Z30)</f>
        <v/>
      </c>
      <c r="AB30" s="32" t="str">
        <f aca="false">IF(OR(R30="",TRIM(I30&amp;"")="",X30=""),"",IFERROR(_xlfn.MAXIFS($I$2:$I$501,$R$2:$R$501,R30,$X$2:$X$501,"&lt;"&amp;X30),""))</f>
        <v/>
      </c>
      <c r="AC30" s="32" t="str">
        <f aca="false">IF(V30="Other","Not fuel, ","")&amp;IFERROR(IF(AND(T30&lt;&gt;"",OR(AND(V30="Diesel",T30&lt;&gt;"Diesel"),AND(V30="Petrol",T30&lt;&gt;"Petrol",T30&lt;&gt;"Plug-in hybrid"),AND(V30="Electric",T30&lt;&gt;"Electric",T30&lt;&gt;"Plug-in hybrid"))),"Wrong fuel for this van, ",""),"")&amp;IFERROR(IF(AND(OR(V30="Diesel",V30="Petrol"),N(U30)&gt;0,G30*1&gt;N(U30)*(1+TankMargin)),"More than the tank holds, ",""),"")&amp;IF(AND(TRIM(D30&amp;"")&lt;&gt;"",Q30&lt;&gt;"",SUBSTITUTE(UPPER(Q30)," ","")&lt;&gt;R30),"Card used in another van, ","")&amp;IF(AND(TRIM(D30&amp;"")&lt;&gt;"",S30=0),"Not one of your vans, ","")&amp;IF(AND(A30&lt;&gt;"",R30="",O30&lt;&gt;"",P30=0),"Card not on your Vans list, ","")&amp;IF(N(Y30)&gt;1,"Filled twice that day, ","")&amp;IFERROR(IF(AND(AA30&lt;&gt;"",AA30&lt;MinMiles),"Only "&amp;TEXT(AA30,"#,##0")&amp;" miles since the previous fill, ",""),"")&amp;IFERROR(IF(AND(AB30&lt;&gt;"",N(AB30)&gt;0,I30*1&lt;N(AB30)),"Pump mileage lower than before, ",""),"")&amp;IFERROR(IF(AND(TRIM(I30&amp;"")&lt;&gt;"",TRIM(K30&amp;"")&lt;&gt;"",ABS(I30*1-K30*1)&gt;MileTolerance),"Pump mileage off from the odometer, ",""),"")&amp;IF(J30="No","No receipt from the driver, ","")&amp;IFERROR(IF(AND(W30&lt;&gt;"",OR(W30&lt;DayStart,W30&gt;DayEnd)),"Outside working hours, ",""),"")&amp;IFERROR(IF(AND(X30&lt;&gt;"",WEEKDAY(X30,2)=6,FlagSat="Yes"),"Saturday, ",""),"")&amp;IFERROR(IF(AND(X30&lt;&gt;"",WEEKDAY(X30,2)=7,FlagSun="Yes"),"Sunday, ",""),"")&amp;IF(AND(FlagPremium="Yes",OR(V30="Diesel",V30="Petrol"),OR(ISNUMBER(SEARCH("super",F30)),ISNUMBER(SEARCH("premium",F30)),ISNUMBER(SEARCH("ultimate",F30)),ISNUMBER(SEARCH("v-power",F30)),ISNUMBER(SEARCH("momentum",F30)),ISNUMBER(SEARCH("supreme",F30)))),"Premium fuel, ","")</f>
        <v/>
      </c>
      <c r="AD30" s="32" t="n">
        <f aca="false">IF(AC30="",0,1)</f>
        <v>0</v>
      </c>
      <c r="AE30" s="32" t="n">
        <f aca="false">IF(A30="",0,1)</f>
        <v>0</v>
      </c>
    </row>
    <row r="31" customFormat="false" ht="15" hidden="false" customHeight="false" outlineLevel="0" collapsed="false">
      <c r="A31" s="24"/>
      <c r="B31" s="25"/>
      <c r="C31" s="21"/>
      <c r="D31" s="19"/>
      <c r="E31" s="19"/>
      <c r="F31" s="19"/>
      <c r="G31" s="26"/>
      <c r="H31" s="27"/>
      <c r="I31" s="28"/>
      <c r="J31" s="19"/>
      <c r="K31" s="28"/>
      <c r="L31" s="29" t="str">
        <f aca="false">IF(AC31="","",LEFT(AC31,LEN(AC31)-2))</f>
        <v/>
      </c>
      <c r="M31" s="30"/>
      <c r="N31" s="30"/>
      <c r="O31" s="32" t="str">
        <f aca="false">IF(TRIM(C31&amp;"")="","",RIGHT(SUBSTITUTE(SUBSTITUTE(C31&amp;""," ",""),"*",""),4))</f>
        <v/>
      </c>
      <c r="P31" s="32" t="n">
        <f aca="false">IF(O31="",0,IFERROR(MATCH(O31,Vans!$D$2:$D$51,0),IFERROR(MATCH(VALUE(O31),Vans!$D$2:$D$51,0),0)))</f>
        <v>0</v>
      </c>
      <c r="Q31" s="32" t="str">
        <f aca="false">IF(P31=0,"",INDEX(Vans!$A$2:$A$51,P31)&amp;"")</f>
        <v/>
      </c>
      <c r="R31" s="32" t="str">
        <f aca="false">IF(A31="","",IF(TRIM(D31&amp;"")&lt;&gt;"",SUBSTITUTE(UPPER(TRIM(D31&amp;""))," ",""),SUBSTITUTE(UPPER(Q31)," ","")))</f>
        <v/>
      </c>
      <c r="S31" s="32" t="n">
        <f aca="false">IF(R31="",0,IFERROR(MATCH(R31,Vans!$G$2:$G$51,0),0))</f>
        <v>0</v>
      </c>
      <c r="T31" s="32" t="str">
        <f aca="false">IF(S31=0,"",INDEX(Vans!$B$2:$B$51,S31)&amp;"")</f>
        <v/>
      </c>
      <c r="U31" s="32" t="str">
        <f aca="false">IF(S31=0,"",INDEX(Vans!$C$2:$C$51,S31))</f>
        <v/>
      </c>
      <c r="V31" s="32" t="str">
        <f aca="false">IF(TRIM(F31&amp;"")="","",IF(ISNUMBER(SEARCH("adblue",F31)),"AdBlue",IF(OR(ISNUMBER(SEARCH("diesel",F31)),ISNUMBER(SEARCH("derv",F31)),ISNUMBER(SEARCH("ulsd",F31))),"Diesel",IF(OR(ISNUMBER(SEARCH("unleaded",F31)),ISNUMBER(SEARCH("petrol",F31)),ISNUMBER(SEARCH("ulp",F31))),"Petrol",IF(OR(ISNUMBER(SEARCH("electric",F31)),ISNUMBER(SEARCH("charg",F31)),ISNUMBER(SEARCH("kwh",F31))),"Electric","Other")))))</f>
        <v/>
      </c>
      <c r="W31" s="34" t="str">
        <f aca="false">IF(TRIM(B31&amp;"")&lt;&gt;"",IFERROR(MOD(B31*1,1),""),IF(A31="","",IFERROR(IF(MOD(A31*1,1)&gt;0,MOD(A31*1,1),""),"")))</f>
        <v/>
      </c>
      <c r="X31" s="35" t="str">
        <f aca="false">IF(A31="","",IFERROR(INT(A31*1),""))</f>
        <v/>
      </c>
      <c r="Y31" s="32" t="str">
        <f aca="false">IF(OR(X31="",NOT(OR(V31="Diesel",V31="Petrol"))),"",MAX(IF(O31="",0,COUNTIFS($O$2:$O$501,O31,$X$2:$X$501,X31,$V$2:$V$501,"Diesel")+COUNTIFS($O$2:$O$501,O31,$X$2:$X$501,X31,$V$2:$V$501,"Petrol")),IF(R31="",0,COUNTIFS($R$2:$R$501,R31,$X$2:$X$501,X31,$V$2:$V$501,"Diesel")+COUNTIFS($R$2:$R$501,R31,$X$2:$X$501,X31,$V$2:$V$501,"Petrol"))))</f>
        <v/>
      </c>
      <c r="Z31" s="32" t="str">
        <f aca="false">IF(OR(R31="",TRIM(I31&amp;"")="",NOT(OR(V31="Diesel",V31="Petrol"))),"",IFERROR(_xlfn.MAXIFS($I$2:$I$501,$R$2:$R$501,R31,$I$2:$I$501,"&lt;"&amp;I31,$V$2:$V$501,"&lt;&gt;AdBlue",$V$2:$V$501,"&lt;&gt;Other"),""))</f>
        <v/>
      </c>
      <c r="AA31" s="32" t="str">
        <f aca="false">IF(OR(Z31="",N(Z31)=0),"",I31-Z31)</f>
        <v/>
      </c>
      <c r="AB31" s="32" t="str">
        <f aca="false">IF(OR(R31="",TRIM(I31&amp;"")="",X31=""),"",IFERROR(_xlfn.MAXIFS($I$2:$I$501,$R$2:$R$501,R31,$X$2:$X$501,"&lt;"&amp;X31),""))</f>
        <v/>
      </c>
      <c r="AC31" s="32" t="str">
        <f aca="false">IF(V31="Other","Not fuel, ","")&amp;IFERROR(IF(AND(T31&lt;&gt;"",OR(AND(V31="Diesel",T31&lt;&gt;"Diesel"),AND(V31="Petrol",T31&lt;&gt;"Petrol",T31&lt;&gt;"Plug-in hybrid"),AND(V31="Electric",T31&lt;&gt;"Electric",T31&lt;&gt;"Plug-in hybrid"))),"Wrong fuel for this van, ",""),"")&amp;IFERROR(IF(AND(OR(V31="Diesel",V31="Petrol"),N(U31)&gt;0,G31*1&gt;N(U31)*(1+TankMargin)),"More than the tank holds, ",""),"")&amp;IF(AND(TRIM(D31&amp;"")&lt;&gt;"",Q31&lt;&gt;"",SUBSTITUTE(UPPER(Q31)," ","")&lt;&gt;R31),"Card used in another van, ","")&amp;IF(AND(TRIM(D31&amp;"")&lt;&gt;"",S31=0),"Not one of your vans, ","")&amp;IF(AND(A31&lt;&gt;"",R31="",O31&lt;&gt;"",P31=0),"Card not on your Vans list, ","")&amp;IF(N(Y31)&gt;1,"Filled twice that day, ","")&amp;IFERROR(IF(AND(AA31&lt;&gt;"",AA31&lt;MinMiles),"Only "&amp;TEXT(AA31,"#,##0")&amp;" miles since the previous fill, ",""),"")&amp;IFERROR(IF(AND(AB31&lt;&gt;"",N(AB31)&gt;0,I31*1&lt;N(AB31)),"Pump mileage lower than before, ",""),"")&amp;IFERROR(IF(AND(TRIM(I31&amp;"")&lt;&gt;"",TRIM(K31&amp;"")&lt;&gt;"",ABS(I31*1-K31*1)&gt;MileTolerance),"Pump mileage off from the odometer, ",""),"")&amp;IF(J31="No","No receipt from the driver, ","")&amp;IFERROR(IF(AND(W31&lt;&gt;"",OR(W31&lt;DayStart,W31&gt;DayEnd)),"Outside working hours, ",""),"")&amp;IFERROR(IF(AND(X31&lt;&gt;"",WEEKDAY(X31,2)=6,FlagSat="Yes"),"Saturday, ",""),"")&amp;IFERROR(IF(AND(X31&lt;&gt;"",WEEKDAY(X31,2)=7,FlagSun="Yes"),"Sunday, ",""),"")&amp;IF(AND(FlagPremium="Yes",OR(V31="Diesel",V31="Petrol"),OR(ISNUMBER(SEARCH("super",F31)),ISNUMBER(SEARCH("premium",F31)),ISNUMBER(SEARCH("ultimate",F31)),ISNUMBER(SEARCH("v-power",F31)),ISNUMBER(SEARCH("momentum",F31)),ISNUMBER(SEARCH("supreme",F31)))),"Premium fuel, ","")</f>
        <v/>
      </c>
      <c r="AD31" s="32" t="n">
        <f aca="false">IF(AC31="",0,1)</f>
        <v>0</v>
      </c>
      <c r="AE31" s="32" t="n">
        <f aca="false">IF(A31="",0,1)</f>
        <v>0</v>
      </c>
    </row>
    <row r="32" customFormat="false" ht="15" hidden="false" customHeight="false" outlineLevel="0" collapsed="false">
      <c r="A32" s="24"/>
      <c r="B32" s="25"/>
      <c r="C32" s="21"/>
      <c r="D32" s="19"/>
      <c r="E32" s="19"/>
      <c r="F32" s="19"/>
      <c r="G32" s="26"/>
      <c r="H32" s="27"/>
      <c r="I32" s="28"/>
      <c r="J32" s="19"/>
      <c r="K32" s="28"/>
      <c r="L32" s="29" t="str">
        <f aca="false">IF(AC32="","",LEFT(AC32,LEN(AC32)-2))</f>
        <v/>
      </c>
      <c r="M32" s="30"/>
      <c r="N32" s="30"/>
      <c r="O32" s="32" t="str">
        <f aca="false">IF(TRIM(C32&amp;"")="","",RIGHT(SUBSTITUTE(SUBSTITUTE(C32&amp;""," ",""),"*",""),4))</f>
        <v/>
      </c>
      <c r="P32" s="32" t="n">
        <f aca="false">IF(O32="",0,IFERROR(MATCH(O32,Vans!$D$2:$D$51,0),IFERROR(MATCH(VALUE(O32),Vans!$D$2:$D$51,0),0)))</f>
        <v>0</v>
      </c>
      <c r="Q32" s="32" t="str">
        <f aca="false">IF(P32=0,"",INDEX(Vans!$A$2:$A$51,P32)&amp;"")</f>
        <v/>
      </c>
      <c r="R32" s="32" t="str">
        <f aca="false">IF(A32="","",IF(TRIM(D32&amp;"")&lt;&gt;"",SUBSTITUTE(UPPER(TRIM(D32&amp;""))," ",""),SUBSTITUTE(UPPER(Q32)," ","")))</f>
        <v/>
      </c>
      <c r="S32" s="32" t="n">
        <f aca="false">IF(R32="",0,IFERROR(MATCH(R32,Vans!$G$2:$G$51,0),0))</f>
        <v>0</v>
      </c>
      <c r="T32" s="32" t="str">
        <f aca="false">IF(S32=0,"",INDEX(Vans!$B$2:$B$51,S32)&amp;"")</f>
        <v/>
      </c>
      <c r="U32" s="32" t="str">
        <f aca="false">IF(S32=0,"",INDEX(Vans!$C$2:$C$51,S32))</f>
        <v/>
      </c>
      <c r="V32" s="32" t="str">
        <f aca="false">IF(TRIM(F32&amp;"")="","",IF(ISNUMBER(SEARCH("adblue",F32)),"AdBlue",IF(OR(ISNUMBER(SEARCH("diesel",F32)),ISNUMBER(SEARCH("derv",F32)),ISNUMBER(SEARCH("ulsd",F32))),"Diesel",IF(OR(ISNUMBER(SEARCH("unleaded",F32)),ISNUMBER(SEARCH("petrol",F32)),ISNUMBER(SEARCH("ulp",F32))),"Petrol",IF(OR(ISNUMBER(SEARCH("electric",F32)),ISNUMBER(SEARCH("charg",F32)),ISNUMBER(SEARCH("kwh",F32))),"Electric","Other")))))</f>
        <v/>
      </c>
      <c r="W32" s="34" t="str">
        <f aca="false">IF(TRIM(B32&amp;"")&lt;&gt;"",IFERROR(MOD(B32*1,1),""),IF(A32="","",IFERROR(IF(MOD(A32*1,1)&gt;0,MOD(A32*1,1),""),"")))</f>
        <v/>
      </c>
      <c r="X32" s="35" t="str">
        <f aca="false">IF(A32="","",IFERROR(INT(A32*1),""))</f>
        <v/>
      </c>
      <c r="Y32" s="32" t="str">
        <f aca="false">IF(OR(X32="",NOT(OR(V32="Diesel",V32="Petrol"))),"",MAX(IF(O32="",0,COUNTIFS($O$2:$O$501,O32,$X$2:$X$501,X32,$V$2:$V$501,"Diesel")+COUNTIFS($O$2:$O$501,O32,$X$2:$X$501,X32,$V$2:$V$501,"Petrol")),IF(R32="",0,COUNTIFS($R$2:$R$501,R32,$X$2:$X$501,X32,$V$2:$V$501,"Diesel")+COUNTIFS($R$2:$R$501,R32,$X$2:$X$501,X32,$V$2:$V$501,"Petrol"))))</f>
        <v/>
      </c>
      <c r="Z32" s="32" t="str">
        <f aca="false">IF(OR(R32="",TRIM(I32&amp;"")="",NOT(OR(V32="Diesel",V32="Petrol"))),"",IFERROR(_xlfn.MAXIFS($I$2:$I$501,$R$2:$R$501,R32,$I$2:$I$501,"&lt;"&amp;I32,$V$2:$V$501,"&lt;&gt;AdBlue",$V$2:$V$501,"&lt;&gt;Other"),""))</f>
        <v/>
      </c>
      <c r="AA32" s="32" t="str">
        <f aca="false">IF(OR(Z32="",N(Z32)=0),"",I32-Z32)</f>
        <v/>
      </c>
      <c r="AB32" s="32" t="str">
        <f aca="false">IF(OR(R32="",TRIM(I32&amp;"")="",X32=""),"",IFERROR(_xlfn.MAXIFS($I$2:$I$501,$R$2:$R$501,R32,$X$2:$X$501,"&lt;"&amp;X32),""))</f>
        <v/>
      </c>
      <c r="AC32" s="32" t="str">
        <f aca="false">IF(V32="Other","Not fuel, ","")&amp;IFERROR(IF(AND(T32&lt;&gt;"",OR(AND(V32="Diesel",T32&lt;&gt;"Diesel"),AND(V32="Petrol",T32&lt;&gt;"Petrol",T32&lt;&gt;"Plug-in hybrid"),AND(V32="Electric",T32&lt;&gt;"Electric",T32&lt;&gt;"Plug-in hybrid"))),"Wrong fuel for this van, ",""),"")&amp;IFERROR(IF(AND(OR(V32="Diesel",V32="Petrol"),N(U32)&gt;0,G32*1&gt;N(U32)*(1+TankMargin)),"More than the tank holds, ",""),"")&amp;IF(AND(TRIM(D32&amp;"")&lt;&gt;"",Q32&lt;&gt;"",SUBSTITUTE(UPPER(Q32)," ","")&lt;&gt;R32),"Card used in another van, ","")&amp;IF(AND(TRIM(D32&amp;"")&lt;&gt;"",S32=0),"Not one of your vans, ","")&amp;IF(AND(A32&lt;&gt;"",R32="",O32&lt;&gt;"",P32=0),"Card not on your Vans list, ","")&amp;IF(N(Y32)&gt;1,"Filled twice that day, ","")&amp;IFERROR(IF(AND(AA32&lt;&gt;"",AA32&lt;MinMiles),"Only "&amp;TEXT(AA32,"#,##0")&amp;" miles since the previous fill, ",""),"")&amp;IFERROR(IF(AND(AB32&lt;&gt;"",N(AB32)&gt;0,I32*1&lt;N(AB32)),"Pump mileage lower than before, ",""),"")&amp;IFERROR(IF(AND(TRIM(I32&amp;"")&lt;&gt;"",TRIM(K32&amp;"")&lt;&gt;"",ABS(I32*1-K32*1)&gt;MileTolerance),"Pump mileage off from the odometer, ",""),"")&amp;IF(J32="No","No receipt from the driver, ","")&amp;IFERROR(IF(AND(W32&lt;&gt;"",OR(W32&lt;DayStart,W32&gt;DayEnd)),"Outside working hours, ",""),"")&amp;IFERROR(IF(AND(X32&lt;&gt;"",WEEKDAY(X32,2)=6,FlagSat="Yes"),"Saturday, ",""),"")&amp;IFERROR(IF(AND(X32&lt;&gt;"",WEEKDAY(X32,2)=7,FlagSun="Yes"),"Sunday, ",""),"")&amp;IF(AND(FlagPremium="Yes",OR(V32="Diesel",V32="Petrol"),OR(ISNUMBER(SEARCH("super",F32)),ISNUMBER(SEARCH("premium",F32)),ISNUMBER(SEARCH("ultimate",F32)),ISNUMBER(SEARCH("v-power",F32)),ISNUMBER(SEARCH("momentum",F32)),ISNUMBER(SEARCH("supreme",F32)))),"Premium fuel, ","")</f>
        <v/>
      </c>
      <c r="AD32" s="32" t="n">
        <f aca="false">IF(AC32="",0,1)</f>
        <v>0</v>
      </c>
      <c r="AE32" s="32" t="n">
        <f aca="false">IF(A32="",0,1)</f>
        <v>0</v>
      </c>
    </row>
    <row r="33" customFormat="false" ht="15" hidden="false" customHeight="false" outlineLevel="0" collapsed="false">
      <c r="A33" s="24"/>
      <c r="B33" s="25"/>
      <c r="C33" s="21"/>
      <c r="D33" s="19"/>
      <c r="E33" s="19"/>
      <c r="F33" s="19"/>
      <c r="G33" s="26"/>
      <c r="H33" s="27"/>
      <c r="I33" s="28"/>
      <c r="J33" s="19"/>
      <c r="K33" s="28"/>
      <c r="L33" s="29" t="str">
        <f aca="false">IF(AC33="","",LEFT(AC33,LEN(AC33)-2))</f>
        <v/>
      </c>
      <c r="M33" s="30"/>
      <c r="N33" s="30"/>
      <c r="O33" s="32" t="str">
        <f aca="false">IF(TRIM(C33&amp;"")="","",RIGHT(SUBSTITUTE(SUBSTITUTE(C33&amp;""," ",""),"*",""),4))</f>
        <v/>
      </c>
      <c r="P33" s="32" t="n">
        <f aca="false">IF(O33="",0,IFERROR(MATCH(O33,Vans!$D$2:$D$51,0),IFERROR(MATCH(VALUE(O33),Vans!$D$2:$D$51,0),0)))</f>
        <v>0</v>
      </c>
      <c r="Q33" s="32" t="str">
        <f aca="false">IF(P33=0,"",INDEX(Vans!$A$2:$A$51,P33)&amp;"")</f>
        <v/>
      </c>
      <c r="R33" s="32" t="str">
        <f aca="false">IF(A33="","",IF(TRIM(D33&amp;"")&lt;&gt;"",SUBSTITUTE(UPPER(TRIM(D33&amp;""))," ",""),SUBSTITUTE(UPPER(Q33)," ","")))</f>
        <v/>
      </c>
      <c r="S33" s="32" t="n">
        <f aca="false">IF(R33="",0,IFERROR(MATCH(R33,Vans!$G$2:$G$51,0),0))</f>
        <v>0</v>
      </c>
      <c r="T33" s="32" t="str">
        <f aca="false">IF(S33=0,"",INDEX(Vans!$B$2:$B$51,S33)&amp;"")</f>
        <v/>
      </c>
      <c r="U33" s="32" t="str">
        <f aca="false">IF(S33=0,"",INDEX(Vans!$C$2:$C$51,S33))</f>
        <v/>
      </c>
      <c r="V33" s="32" t="str">
        <f aca="false">IF(TRIM(F33&amp;"")="","",IF(ISNUMBER(SEARCH("adblue",F33)),"AdBlue",IF(OR(ISNUMBER(SEARCH("diesel",F33)),ISNUMBER(SEARCH("derv",F33)),ISNUMBER(SEARCH("ulsd",F33))),"Diesel",IF(OR(ISNUMBER(SEARCH("unleaded",F33)),ISNUMBER(SEARCH("petrol",F33)),ISNUMBER(SEARCH("ulp",F33))),"Petrol",IF(OR(ISNUMBER(SEARCH("electric",F33)),ISNUMBER(SEARCH("charg",F33)),ISNUMBER(SEARCH("kwh",F33))),"Electric","Other")))))</f>
        <v/>
      </c>
      <c r="W33" s="34" t="str">
        <f aca="false">IF(TRIM(B33&amp;"")&lt;&gt;"",IFERROR(MOD(B33*1,1),""),IF(A33="","",IFERROR(IF(MOD(A33*1,1)&gt;0,MOD(A33*1,1),""),"")))</f>
        <v/>
      </c>
      <c r="X33" s="35" t="str">
        <f aca="false">IF(A33="","",IFERROR(INT(A33*1),""))</f>
        <v/>
      </c>
      <c r="Y33" s="32" t="str">
        <f aca="false">IF(OR(X33="",NOT(OR(V33="Diesel",V33="Petrol"))),"",MAX(IF(O33="",0,COUNTIFS($O$2:$O$501,O33,$X$2:$X$501,X33,$V$2:$V$501,"Diesel")+COUNTIFS($O$2:$O$501,O33,$X$2:$X$501,X33,$V$2:$V$501,"Petrol")),IF(R33="",0,COUNTIFS($R$2:$R$501,R33,$X$2:$X$501,X33,$V$2:$V$501,"Diesel")+COUNTIFS($R$2:$R$501,R33,$X$2:$X$501,X33,$V$2:$V$501,"Petrol"))))</f>
        <v/>
      </c>
      <c r="Z33" s="32" t="str">
        <f aca="false">IF(OR(R33="",TRIM(I33&amp;"")="",NOT(OR(V33="Diesel",V33="Petrol"))),"",IFERROR(_xlfn.MAXIFS($I$2:$I$501,$R$2:$R$501,R33,$I$2:$I$501,"&lt;"&amp;I33,$V$2:$V$501,"&lt;&gt;AdBlue",$V$2:$V$501,"&lt;&gt;Other"),""))</f>
        <v/>
      </c>
      <c r="AA33" s="32" t="str">
        <f aca="false">IF(OR(Z33="",N(Z33)=0),"",I33-Z33)</f>
        <v/>
      </c>
      <c r="AB33" s="32" t="str">
        <f aca="false">IF(OR(R33="",TRIM(I33&amp;"")="",X33=""),"",IFERROR(_xlfn.MAXIFS($I$2:$I$501,$R$2:$R$501,R33,$X$2:$X$501,"&lt;"&amp;X33),""))</f>
        <v/>
      </c>
      <c r="AC33" s="32" t="str">
        <f aca="false">IF(V33="Other","Not fuel, ","")&amp;IFERROR(IF(AND(T33&lt;&gt;"",OR(AND(V33="Diesel",T33&lt;&gt;"Diesel"),AND(V33="Petrol",T33&lt;&gt;"Petrol",T33&lt;&gt;"Plug-in hybrid"),AND(V33="Electric",T33&lt;&gt;"Electric",T33&lt;&gt;"Plug-in hybrid"))),"Wrong fuel for this van, ",""),"")&amp;IFERROR(IF(AND(OR(V33="Diesel",V33="Petrol"),N(U33)&gt;0,G33*1&gt;N(U33)*(1+TankMargin)),"More than the tank holds, ",""),"")&amp;IF(AND(TRIM(D33&amp;"")&lt;&gt;"",Q33&lt;&gt;"",SUBSTITUTE(UPPER(Q33)," ","")&lt;&gt;R33),"Card used in another van, ","")&amp;IF(AND(TRIM(D33&amp;"")&lt;&gt;"",S33=0),"Not one of your vans, ","")&amp;IF(AND(A33&lt;&gt;"",R33="",O33&lt;&gt;"",P33=0),"Card not on your Vans list, ","")&amp;IF(N(Y33)&gt;1,"Filled twice that day, ","")&amp;IFERROR(IF(AND(AA33&lt;&gt;"",AA33&lt;MinMiles),"Only "&amp;TEXT(AA33,"#,##0")&amp;" miles since the previous fill, ",""),"")&amp;IFERROR(IF(AND(AB33&lt;&gt;"",N(AB33)&gt;0,I33*1&lt;N(AB33)),"Pump mileage lower than before, ",""),"")&amp;IFERROR(IF(AND(TRIM(I33&amp;"")&lt;&gt;"",TRIM(K33&amp;"")&lt;&gt;"",ABS(I33*1-K33*1)&gt;MileTolerance),"Pump mileage off from the odometer, ",""),"")&amp;IF(J33="No","No receipt from the driver, ","")&amp;IFERROR(IF(AND(W33&lt;&gt;"",OR(W33&lt;DayStart,W33&gt;DayEnd)),"Outside working hours, ",""),"")&amp;IFERROR(IF(AND(X33&lt;&gt;"",WEEKDAY(X33,2)=6,FlagSat="Yes"),"Saturday, ",""),"")&amp;IFERROR(IF(AND(X33&lt;&gt;"",WEEKDAY(X33,2)=7,FlagSun="Yes"),"Sunday, ",""),"")&amp;IF(AND(FlagPremium="Yes",OR(V33="Diesel",V33="Petrol"),OR(ISNUMBER(SEARCH("super",F33)),ISNUMBER(SEARCH("premium",F33)),ISNUMBER(SEARCH("ultimate",F33)),ISNUMBER(SEARCH("v-power",F33)),ISNUMBER(SEARCH("momentum",F33)),ISNUMBER(SEARCH("supreme",F33)))),"Premium fuel, ","")</f>
        <v/>
      </c>
      <c r="AD33" s="32" t="n">
        <f aca="false">IF(AC33="",0,1)</f>
        <v>0</v>
      </c>
      <c r="AE33" s="32" t="n">
        <f aca="false">IF(A33="",0,1)</f>
        <v>0</v>
      </c>
    </row>
    <row r="34" customFormat="false" ht="15" hidden="false" customHeight="false" outlineLevel="0" collapsed="false">
      <c r="A34" s="24"/>
      <c r="B34" s="25"/>
      <c r="C34" s="21"/>
      <c r="D34" s="19"/>
      <c r="E34" s="19"/>
      <c r="F34" s="19"/>
      <c r="G34" s="26"/>
      <c r="H34" s="27"/>
      <c r="I34" s="28"/>
      <c r="J34" s="19"/>
      <c r="K34" s="28"/>
      <c r="L34" s="29" t="str">
        <f aca="false">IF(AC34="","",LEFT(AC34,LEN(AC34)-2))</f>
        <v/>
      </c>
      <c r="M34" s="30"/>
      <c r="N34" s="30"/>
      <c r="O34" s="32" t="str">
        <f aca="false">IF(TRIM(C34&amp;"")="","",RIGHT(SUBSTITUTE(SUBSTITUTE(C34&amp;""," ",""),"*",""),4))</f>
        <v/>
      </c>
      <c r="P34" s="32" t="n">
        <f aca="false">IF(O34="",0,IFERROR(MATCH(O34,Vans!$D$2:$D$51,0),IFERROR(MATCH(VALUE(O34),Vans!$D$2:$D$51,0),0)))</f>
        <v>0</v>
      </c>
      <c r="Q34" s="32" t="str">
        <f aca="false">IF(P34=0,"",INDEX(Vans!$A$2:$A$51,P34)&amp;"")</f>
        <v/>
      </c>
      <c r="R34" s="32" t="str">
        <f aca="false">IF(A34="","",IF(TRIM(D34&amp;"")&lt;&gt;"",SUBSTITUTE(UPPER(TRIM(D34&amp;""))," ",""),SUBSTITUTE(UPPER(Q34)," ","")))</f>
        <v/>
      </c>
      <c r="S34" s="32" t="n">
        <f aca="false">IF(R34="",0,IFERROR(MATCH(R34,Vans!$G$2:$G$51,0),0))</f>
        <v>0</v>
      </c>
      <c r="T34" s="32" t="str">
        <f aca="false">IF(S34=0,"",INDEX(Vans!$B$2:$B$51,S34)&amp;"")</f>
        <v/>
      </c>
      <c r="U34" s="32" t="str">
        <f aca="false">IF(S34=0,"",INDEX(Vans!$C$2:$C$51,S34))</f>
        <v/>
      </c>
      <c r="V34" s="32" t="str">
        <f aca="false">IF(TRIM(F34&amp;"")="","",IF(ISNUMBER(SEARCH("adblue",F34)),"AdBlue",IF(OR(ISNUMBER(SEARCH("diesel",F34)),ISNUMBER(SEARCH("derv",F34)),ISNUMBER(SEARCH("ulsd",F34))),"Diesel",IF(OR(ISNUMBER(SEARCH("unleaded",F34)),ISNUMBER(SEARCH("petrol",F34)),ISNUMBER(SEARCH("ulp",F34))),"Petrol",IF(OR(ISNUMBER(SEARCH("electric",F34)),ISNUMBER(SEARCH("charg",F34)),ISNUMBER(SEARCH("kwh",F34))),"Electric","Other")))))</f>
        <v/>
      </c>
      <c r="W34" s="34" t="str">
        <f aca="false">IF(TRIM(B34&amp;"")&lt;&gt;"",IFERROR(MOD(B34*1,1),""),IF(A34="","",IFERROR(IF(MOD(A34*1,1)&gt;0,MOD(A34*1,1),""),"")))</f>
        <v/>
      </c>
      <c r="X34" s="35" t="str">
        <f aca="false">IF(A34="","",IFERROR(INT(A34*1),""))</f>
        <v/>
      </c>
      <c r="Y34" s="32" t="str">
        <f aca="false">IF(OR(X34="",NOT(OR(V34="Diesel",V34="Petrol"))),"",MAX(IF(O34="",0,COUNTIFS($O$2:$O$501,O34,$X$2:$X$501,X34,$V$2:$V$501,"Diesel")+COUNTIFS($O$2:$O$501,O34,$X$2:$X$501,X34,$V$2:$V$501,"Petrol")),IF(R34="",0,COUNTIFS($R$2:$R$501,R34,$X$2:$X$501,X34,$V$2:$V$501,"Diesel")+COUNTIFS($R$2:$R$501,R34,$X$2:$X$501,X34,$V$2:$V$501,"Petrol"))))</f>
        <v/>
      </c>
      <c r="Z34" s="32" t="str">
        <f aca="false">IF(OR(R34="",TRIM(I34&amp;"")="",NOT(OR(V34="Diesel",V34="Petrol"))),"",IFERROR(_xlfn.MAXIFS($I$2:$I$501,$R$2:$R$501,R34,$I$2:$I$501,"&lt;"&amp;I34,$V$2:$V$501,"&lt;&gt;AdBlue",$V$2:$V$501,"&lt;&gt;Other"),""))</f>
        <v/>
      </c>
      <c r="AA34" s="32" t="str">
        <f aca="false">IF(OR(Z34="",N(Z34)=0),"",I34-Z34)</f>
        <v/>
      </c>
      <c r="AB34" s="32" t="str">
        <f aca="false">IF(OR(R34="",TRIM(I34&amp;"")="",X34=""),"",IFERROR(_xlfn.MAXIFS($I$2:$I$501,$R$2:$R$501,R34,$X$2:$X$501,"&lt;"&amp;X34),""))</f>
        <v/>
      </c>
      <c r="AC34" s="32" t="str">
        <f aca="false">IF(V34="Other","Not fuel, ","")&amp;IFERROR(IF(AND(T34&lt;&gt;"",OR(AND(V34="Diesel",T34&lt;&gt;"Diesel"),AND(V34="Petrol",T34&lt;&gt;"Petrol",T34&lt;&gt;"Plug-in hybrid"),AND(V34="Electric",T34&lt;&gt;"Electric",T34&lt;&gt;"Plug-in hybrid"))),"Wrong fuel for this van, ",""),"")&amp;IFERROR(IF(AND(OR(V34="Diesel",V34="Petrol"),N(U34)&gt;0,G34*1&gt;N(U34)*(1+TankMargin)),"More than the tank holds, ",""),"")&amp;IF(AND(TRIM(D34&amp;"")&lt;&gt;"",Q34&lt;&gt;"",SUBSTITUTE(UPPER(Q34)," ","")&lt;&gt;R34),"Card used in another van, ","")&amp;IF(AND(TRIM(D34&amp;"")&lt;&gt;"",S34=0),"Not one of your vans, ","")&amp;IF(AND(A34&lt;&gt;"",R34="",O34&lt;&gt;"",P34=0),"Card not on your Vans list, ","")&amp;IF(N(Y34)&gt;1,"Filled twice that day, ","")&amp;IFERROR(IF(AND(AA34&lt;&gt;"",AA34&lt;MinMiles),"Only "&amp;TEXT(AA34,"#,##0")&amp;" miles since the previous fill, ",""),"")&amp;IFERROR(IF(AND(AB34&lt;&gt;"",N(AB34)&gt;0,I34*1&lt;N(AB34)),"Pump mileage lower than before, ",""),"")&amp;IFERROR(IF(AND(TRIM(I34&amp;"")&lt;&gt;"",TRIM(K34&amp;"")&lt;&gt;"",ABS(I34*1-K34*1)&gt;MileTolerance),"Pump mileage off from the odometer, ",""),"")&amp;IF(J34="No","No receipt from the driver, ","")&amp;IFERROR(IF(AND(W34&lt;&gt;"",OR(W34&lt;DayStart,W34&gt;DayEnd)),"Outside working hours, ",""),"")&amp;IFERROR(IF(AND(X34&lt;&gt;"",WEEKDAY(X34,2)=6,FlagSat="Yes"),"Saturday, ",""),"")&amp;IFERROR(IF(AND(X34&lt;&gt;"",WEEKDAY(X34,2)=7,FlagSun="Yes"),"Sunday, ",""),"")&amp;IF(AND(FlagPremium="Yes",OR(V34="Diesel",V34="Petrol"),OR(ISNUMBER(SEARCH("super",F34)),ISNUMBER(SEARCH("premium",F34)),ISNUMBER(SEARCH("ultimate",F34)),ISNUMBER(SEARCH("v-power",F34)),ISNUMBER(SEARCH("momentum",F34)),ISNUMBER(SEARCH("supreme",F34)))),"Premium fuel, ","")</f>
        <v/>
      </c>
      <c r="AD34" s="32" t="n">
        <f aca="false">IF(AC34="",0,1)</f>
        <v>0</v>
      </c>
      <c r="AE34" s="32" t="n">
        <f aca="false">IF(A34="",0,1)</f>
        <v>0</v>
      </c>
    </row>
    <row r="35" customFormat="false" ht="15" hidden="false" customHeight="false" outlineLevel="0" collapsed="false">
      <c r="A35" s="24"/>
      <c r="B35" s="25"/>
      <c r="C35" s="21"/>
      <c r="D35" s="19"/>
      <c r="E35" s="19"/>
      <c r="F35" s="19"/>
      <c r="G35" s="26"/>
      <c r="H35" s="27"/>
      <c r="I35" s="28"/>
      <c r="J35" s="19"/>
      <c r="K35" s="28"/>
      <c r="L35" s="29" t="str">
        <f aca="false">IF(AC35="","",LEFT(AC35,LEN(AC35)-2))</f>
        <v/>
      </c>
      <c r="M35" s="30"/>
      <c r="N35" s="30"/>
      <c r="O35" s="32" t="str">
        <f aca="false">IF(TRIM(C35&amp;"")="","",RIGHT(SUBSTITUTE(SUBSTITUTE(C35&amp;""," ",""),"*",""),4))</f>
        <v/>
      </c>
      <c r="P35" s="32" t="n">
        <f aca="false">IF(O35="",0,IFERROR(MATCH(O35,Vans!$D$2:$D$51,0),IFERROR(MATCH(VALUE(O35),Vans!$D$2:$D$51,0),0)))</f>
        <v>0</v>
      </c>
      <c r="Q35" s="32" t="str">
        <f aca="false">IF(P35=0,"",INDEX(Vans!$A$2:$A$51,P35)&amp;"")</f>
        <v/>
      </c>
      <c r="R35" s="32" t="str">
        <f aca="false">IF(A35="","",IF(TRIM(D35&amp;"")&lt;&gt;"",SUBSTITUTE(UPPER(TRIM(D35&amp;""))," ",""),SUBSTITUTE(UPPER(Q35)," ","")))</f>
        <v/>
      </c>
      <c r="S35" s="32" t="n">
        <f aca="false">IF(R35="",0,IFERROR(MATCH(R35,Vans!$G$2:$G$51,0),0))</f>
        <v>0</v>
      </c>
      <c r="T35" s="32" t="str">
        <f aca="false">IF(S35=0,"",INDEX(Vans!$B$2:$B$51,S35)&amp;"")</f>
        <v/>
      </c>
      <c r="U35" s="32" t="str">
        <f aca="false">IF(S35=0,"",INDEX(Vans!$C$2:$C$51,S35))</f>
        <v/>
      </c>
      <c r="V35" s="32" t="str">
        <f aca="false">IF(TRIM(F35&amp;"")="","",IF(ISNUMBER(SEARCH("adblue",F35)),"AdBlue",IF(OR(ISNUMBER(SEARCH("diesel",F35)),ISNUMBER(SEARCH("derv",F35)),ISNUMBER(SEARCH("ulsd",F35))),"Diesel",IF(OR(ISNUMBER(SEARCH("unleaded",F35)),ISNUMBER(SEARCH("petrol",F35)),ISNUMBER(SEARCH("ulp",F35))),"Petrol",IF(OR(ISNUMBER(SEARCH("electric",F35)),ISNUMBER(SEARCH("charg",F35)),ISNUMBER(SEARCH("kwh",F35))),"Electric","Other")))))</f>
        <v/>
      </c>
      <c r="W35" s="34" t="str">
        <f aca="false">IF(TRIM(B35&amp;"")&lt;&gt;"",IFERROR(MOD(B35*1,1),""),IF(A35="","",IFERROR(IF(MOD(A35*1,1)&gt;0,MOD(A35*1,1),""),"")))</f>
        <v/>
      </c>
      <c r="X35" s="35" t="str">
        <f aca="false">IF(A35="","",IFERROR(INT(A35*1),""))</f>
        <v/>
      </c>
      <c r="Y35" s="32" t="str">
        <f aca="false">IF(OR(X35="",NOT(OR(V35="Diesel",V35="Petrol"))),"",MAX(IF(O35="",0,COUNTIFS($O$2:$O$501,O35,$X$2:$X$501,X35,$V$2:$V$501,"Diesel")+COUNTIFS($O$2:$O$501,O35,$X$2:$X$501,X35,$V$2:$V$501,"Petrol")),IF(R35="",0,COUNTIFS($R$2:$R$501,R35,$X$2:$X$501,X35,$V$2:$V$501,"Diesel")+COUNTIFS($R$2:$R$501,R35,$X$2:$X$501,X35,$V$2:$V$501,"Petrol"))))</f>
        <v/>
      </c>
      <c r="Z35" s="32" t="str">
        <f aca="false">IF(OR(R35="",TRIM(I35&amp;"")="",NOT(OR(V35="Diesel",V35="Petrol"))),"",IFERROR(_xlfn.MAXIFS($I$2:$I$501,$R$2:$R$501,R35,$I$2:$I$501,"&lt;"&amp;I35,$V$2:$V$501,"&lt;&gt;AdBlue",$V$2:$V$501,"&lt;&gt;Other"),""))</f>
        <v/>
      </c>
      <c r="AA35" s="32" t="str">
        <f aca="false">IF(OR(Z35="",N(Z35)=0),"",I35-Z35)</f>
        <v/>
      </c>
      <c r="AB35" s="32" t="str">
        <f aca="false">IF(OR(R35="",TRIM(I35&amp;"")="",X35=""),"",IFERROR(_xlfn.MAXIFS($I$2:$I$501,$R$2:$R$501,R35,$X$2:$X$501,"&lt;"&amp;X35),""))</f>
        <v/>
      </c>
      <c r="AC35" s="32" t="str">
        <f aca="false">IF(V35="Other","Not fuel, ","")&amp;IFERROR(IF(AND(T35&lt;&gt;"",OR(AND(V35="Diesel",T35&lt;&gt;"Diesel"),AND(V35="Petrol",T35&lt;&gt;"Petrol",T35&lt;&gt;"Plug-in hybrid"),AND(V35="Electric",T35&lt;&gt;"Electric",T35&lt;&gt;"Plug-in hybrid"))),"Wrong fuel for this van, ",""),"")&amp;IFERROR(IF(AND(OR(V35="Diesel",V35="Petrol"),N(U35)&gt;0,G35*1&gt;N(U35)*(1+TankMargin)),"More than the tank holds, ",""),"")&amp;IF(AND(TRIM(D35&amp;"")&lt;&gt;"",Q35&lt;&gt;"",SUBSTITUTE(UPPER(Q35)," ","")&lt;&gt;R35),"Card used in another van, ","")&amp;IF(AND(TRIM(D35&amp;"")&lt;&gt;"",S35=0),"Not one of your vans, ","")&amp;IF(AND(A35&lt;&gt;"",R35="",O35&lt;&gt;"",P35=0),"Card not on your Vans list, ","")&amp;IF(N(Y35)&gt;1,"Filled twice that day, ","")&amp;IFERROR(IF(AND(AA35&lt;&gt;"",AA35&lt;MinMiles),"Only "&amp;TEXT(AA35,"#,##0")&amp;" miles since the previous fill, ",""),"")&amp;IFERROR(IF(AND(AB35&lt;&gt;"",N(AB35)&gt;0,I35*1&lt;N(AB35)),"Pump mileage lower than before, ",""),"")&amp;IFERROR(IF(AND(TRIM(I35&amp;"")&lt;&gt;"",TRIM(K35&amp;"")&lt;&gt;"",ABS(I35*1-K35*1)&gt;MileTolerance),"Pump mileage off from the odometer, ",""),"")&amp;IF(J35="No","No receipt from the driver, ","")&amp;IFERROR(IF(AND(W35&lt;&gt;"",OR(W35&lt;DayStart,W35&gt;DayEnd)),"Outside working hours, ",""),"")&amp;IFERROR(IF(AND(X35&lt;&gt;"",WEEKDAY(X35,2)=6,FlagSat="Yes"),"Saturday, ",""),"")&amp;IFERROR(IF(AND(X35&lt;&gt;"",WEEKDAY(X35,2)=7,FlagSun="Yes"),"Sunday, ",""),"")&amp;IF(AND(FlagPremium="Yes",OR(V35="Diesel",V35="Petrol"),OR(ISNUMBER(SEARCH("super",F35)),ISNUMBER(SEARCH("premium",F35)),ISNUMBER(SEARCH("ultimate",F35)),ISNUMBER(SEARCH("v-power",F35)),ISNUMBER(SEARCH("momentum",F35)),ISNUMBER(SEARCH("supreme",F35)))),"Premium fuel, ","")</f>
        <v/>
      </c>
      <c r="AD35" s="32" t="n">
        <f aca="false">IF(AC35="",0,1)</f>
        <v>0</v>
      </c>
      <c r="AE35" s="32" t="n">
        <f aca="false">IF(A35="",0,1)</f>
        <v>0</v>
      </c>
    </row>
    <row r="36" customFormat="false" ht="15" hidden="false" customHeight="false" outlineLevel="0" collapsed="false">
      <c r="A36" s="24"/>
      <c r="B36" s="25"/>
      <c r="C36" s="21"/>
      <c r="D36" s="19"/>
      <c r="E36" s="19"/>
      <c r="F36" s="19"/>
      <c r="G36" s="26"/>
      <c r="H36" s="27"/>
      <c r="I36" s="28"/>
      <c r="J36" s="19"/>
      <c r="K36" s="28"/>
      <c r="L36" s="29" t="str">
        <f aca="false">IF(AC36="","",LEFT(AC36,LEN(AC36)-2))</f>
        <v/>
      </c>
      <c r="M36" s="30"/>
      <c r="N36" s="30"/>
      <c r="O36" s="32" t="str">
        <f aca="false">IF(TRIM(C36&amp;"")="","",RIGHT(SUBSTITUTE(SUBSTITUTE(C36&amp;""," ",""),"*",""),4))</f>
        <v/>
      </c>
      <c r="P36" s="32" t="n">
        <f aca="false">IF(O36="",0,IFERROR(MATCH(O36,Vans!$D$2:$D$51,0),IFERROR(MATCH(VALUE(O36),Vans!$D$2:$D$51,0),0)))</f>
        <v>0</v>
      </c>
      <c r="Q36" s="32" t="str">
        <f aca="false">IF(P36=0,"",INDEX(Vans!$A$2:$A$51,P36)&amp;"")</f>
        <v/>
      </c>
      <c r="R36" s="32" t="str">
        <f aca="false">IF(A36="","",IF(TRIM(D36&amp;"")&lt;&gt;"",SUBSTITUTE(UPPER(TRIM(D36&amp;""))," ",""),SUBSTITUTE(UPPER(Q36)," ","")))</f>
        <v/>
      </c>
      <c r="S36" s="32" t="n">
        <f aca="false">IF(R36="",0,IFERROR(MATCH(R36,Vans!$G$2:$G$51,0),0))</f>
        <v>0</v>
      </c>
      <c r="T36" s="32" t="str">
        <f aca="false">IF(S36=0,"",INDEX(Vans!$B$2:$B$51,S36)&amp;"")</f>
        <v/>
      </c>
      <c r="U36" s="32" t="str">
        <f aca="false">IF(S36=0,"",INDEX(Vans!$C$2:$C$51,S36))</f>
        <v/>
      </c>
      <c r="V36" s="32" t="str">
        <f aca="false">IF(TRIM(F36&amp;"")="","",IF(ISNUMBER(SEARCH("adblue",F36)),"AdBlue",IF(OR(ISNUMBER(SEARCH("diesel",F36)),ISNUMBER(SEARCH("derv",F36)),ISNUMBER(SEARCH("ulsd",F36))),"Diesel",IF(OR(ISNUMBER(SEARCH("unleaded",F36)),ISNUMBER(SEARCH("petrol",F36)),ISNUMBER(SEARCH("ulp",F36))),"Petrol",IF(OR(ISNUMBER(SEARCH("electric",F36)),ISNUMBER(SEARCH("charg",F36)),ISNUMBER(SEARCH("kwh",F36))),"Electric","Other")))))</f>
        <v/>
      </c>
      <c r="W36" s="34" t="str">
        <f aca="false">IF(TRIM(B36&amp;"")&lt;&gt;"",IFERROR(MOD(B36*1,1),""),IF(A36="","",IFERROR(IF(MOD(A36*1,1)&gt;0,MOD(A36*1,1),""),"")))</f>
        <v/>
      </c>
      <c r="X36" s="35" t="str">
        <f aca="false">IF(A36="","",IFERROR(INT(A36*1),""))</f>
        <v/>
      </c>
      <c r="Y36" s="32" t="str">
        <f aca="false">IF(OR(X36="",NOT(OR(V36="Diesel",V36="Petrol"))),"",MAX(IF(O36="",0,COUNTIFS($O$2:$O$501,O36,$X$2:$X$501,X36,$V$2:$V$501,"Diesel")+COUNTIFS($O$2:$O$501,O36,$X$2:$X$501,X36,$V$2:$V$501,"Petrol")),IF(R36="",0,COUNTIFS($R$2:$R$501,R36,$X$2:$X$501,X36,$V$2:$V$501,"Diesel")+COUNTIFS($R$2:$R$501,R36,$X$2:$X$501,X36,$V$2:$V$501,"Petrol"))))</f>
        <v/>
      </c>
      <c r="Z36" s="32" t="str">
        <f aca="false">IF(OR(R36="",TRIM(I36&amp;"")="",NOT(OR(V36="Diesel",V36="Petrol"))),"",IFERROR(_xlfn.MAXIFS($I$2:$I$501,$R$2:$R$501,R36,$I$2:$I$501,"&lt;"&amp;I36,$V$2:$V$501,"&lt;&gt;AdBlue",$V$2:$V$501,"&lt;&gt;Other"),""))</f>
        <v/>
      </c>
      <c r="AA36" s="32" t="str">
        <f aca="false">IF(OR(Z36="",N(Z36)=0),"",I36-Z36)</f>
        <v/>
      </c>
      <c r="AB36" s="32" t="str">
        <f aca="false">IF(OR(R36="",TRIM(I36&amp;"")="",X36=""),"",IFERROR(_xlfn.MAXIFS($I$2:$I$501,$R$2:$R$501,R36,$X$2:$X$501,"&lt;"&amp;X36),""))</f>
        <v/>
      </c>
      <c r="AC36" s="32" t="str">
        <f aca="false">IF(V36="Other","Not fuel, ","")&amp;IFERROR(IF(AND(T36&lt;&gt;"",OR(AND(V36="Diesel",T36&lt;&gt;"Diesel"),AND(V36="Petrol",T36&lt;&gt;"Petrol",T36&lt;&gt;"Plug-in hybrid"),AND(V36="Electric",T36&lt;&gt;"Electric",T36&lt;&gt;"Plug-in hybrid"))),"Wrong fuel for this van, ",""),"")&amp;IFERROR(IF(AND(OR(V36="Diesel",V36="Petrol"),N(U36)&gt;0,G36*1&gt;N(U36)*(1+TankMargin)),"More than the tank holds, ",""),"")&amp;IF(AND(TRIM(D36&amp;"")&lt;&gt;"",Q36&lt;&gt;"",SUBSTITUTE(UPPER(Q36)," ","")&lt;&gt;R36),"Card used in another van, ","")&amp;IF(AND(TRIM(D36&amp;"")&lt;&gt;"",S36=0),"Not one of your vans, ","")&amp;IF(AND(A36&lt;&gt;"",R36="",O36&lt;&gt;"",P36=0),"Card not on your Vans list, ","")&amp;IF(N(Y36)&gt;1,"Filled twice that day, ","")&amp;IFERROR(IF(AND(AA36&lt;&gt;"",AA36&lt;MinMiles),"Only "&amp;TEXT(AA36,"#,##0")&amp;" miles since the previous fill, ",""),"")&amp;IFERROR(IF(AND(AB36&lt;&gt;"",N(AB36)&gt;0,I36*1&lt;N(AB36)),"Pump mileage lower than before, ",""),"")&amp;IFERROR(IF(AND(TRIM(I36&amp;"")&lt;&gt;"",TRIM(K36&amp;"")&lt;&gt;"",ABS(I36*1-K36*1)&gt;MileTolerance),"Pump mileage off from the odometer, ",""),"")&amp;IF(J36="No","No receipt from the driver, ","")&amp;IFERROR(IF(AND(W36&lt;&gt;"",OR(W36&lt;DayStart,W36&gt;DayEnd)),"Outside working hours, ",""),"")&amp;IFERROR(IF(AND(X36&lt;&gt;"",WEEKDAY(X36,2)=6,FlagSat="Yes"),"Saturday, ",""),"")&amp;IFERROR(IF(AND(X36&lt;&gt;"",WEEKDAY(X36,2)=7,FlagSun="Yes"),"Sunday, ",""),"")&amp;IF(AND(FlagPremium="Yes",OR(V36="Diesel",V36="Petrol"),OR(ISNUMBER(SEARCH("super",F36)),ISNUMBER(SEARCH("premium",F36)),ISNUMBER(SEARCH("ultimate",F36)),ISNUMBER(SEARCH("v-power",F36)),ISNUMBER(SEARCH("momentum",F36)),ISNUMBER(SEARCH("supreme",F36)))),"Premium fuel, ","")</f>
        <v/>
      </c>
      <c r="AD36" s="32" t="n">
        <f aca="false">IF(AC36="",0,1)</f>
        <v>0</v>
      </c>
      <c r="AE36" s="32" t="n">
        <f aca="false">IF(A36="",0,1)</f>
        <v>0</v>
      </c>
    </row>
    <row r="37" customFormat="false" ht="15" hidden="false" customHeight="false" outlineLevel="0" collapsed="false">
      <c r="A37" s="24"/>
      <c r="B37" s="25"/>
      <c r="C37" s="21"/>
      <c r="D37" s="19"/>
      <c r="E37" s="19"/>
      <c r="F37" s="19"/>
      <c r="G37" s="26"/>
      <c r="H37" s="27"/>
      <c r="I37" s="28"/>
      <c r="J37" s="19"/>
      <c r="K37" s="28"/>
      <c r="L37" s="29" t="str">
        <f aca="false">IF(AC37="","",LEFT(AC37,LEN(AC37)-2))</f>
        <v/>
      </c>
      <c r="M37" s="30"/>
      <c r="N37" s="30"/>
      <c r="O37" s="32" t="str">
        <f aca="false">IF(TRIM(C37&amp;"")="","",RIGHT(SUBSTITUTE(SUBSTITUTE(C37&amp;""," ",""),"*",""),4))</f>
        <v/>
      </c>
      <c r="P37" s="32" t="n">
        <f aca="false">IF(O37="",0,IFERROR(MATCH(O37,Vans!$D$2:$D$51,0),IFERROR(MATCH(VALUE(O37),Vans!$D$2:$D$51,0),0)))</f>
        <v>0</v>
      </c>
      <c r="Q37" s="32" t="str">
        <f aca="false">IF(P37=0,"",INDEX(Vans!$A$2:$A$51,P37)&amp;"")</f>
        <v/>
      </c>
      <c r="R37" s="32" t="str">
        <f aca="false">IF(A37="","",IF(TRIM(D37&amp;"")&lt;&gt;"",SUBSTITUTE(UPPER(TRIM(D37&amp;""))," ",""),SUBSTITUTE(UPPER(Q37)," ","")))</f>
        <v/>
      </c>
      <c r="S37" s="32" t="n">
        <f aca="false">IF(R37="",0,IFERROR(MATCH(R37,Vans!$G$2:$G$51,0),0))</f>
        <v>0</v>
      </c>
      <c r="T37" s="32" t="str">
        <f aca="false">IF(S37=0,"",INDEX(Vans!$B$2:$B$51,S37)&amp;"")</f>
        <v/>
      </c>
      <c r="U37" s="32" t="str">
        <f aca="false">IF(S37=0,"",INDEX(Vans!$C$2:$C$51,S37))</f>
        <v/>
      </c>
      <c r="V37" s="32" t="str">
        <f aca="false">IF(TRIM(F37&amp;"")="","",IF(ISNUMBER(SEARCH("adblue",F37)),"AdBlue",IF(OR(ISNUMBER(SEARCH("diesel",F37)),ISNUMBER(SEARCH("derv",F37)),ISNUMBER(SEARCH("ulsd",F37))),"Diesel",IF(OR(ISNUMBER(SEARCH("unleaded",F37)),ISNUMBER(SEARCH("petrol",F37)),ISNUMBER(SEARCH("ulp",F37))),"Petrol",IF(OR(ISNUMBER(SEARCH("electric",F37)),ISNUMBER(SEARCH("charg",F37)),ISNUMBER(SEARCH("kwh",F37))),"Electric","Other")))))</f>
        <v/>
      </c>
      <c r="W37" s="34" t="str">
        <f aca="false">IF(TRIM(B37&amp;"")&lt;&gt;"",IFERROR(MOD(B37*1,1),""),IF(A37="","",IFERROR(IF(MOD(A37*1,1)&gt;0,MOD(A37*1,1),""),"")))</f>
        <v/>
      </c>
      <c r="X37" s="35" t="str">
        <f aca="false">IF(A37="","",IFERROR(INT(A37*1),""))</f>
        <v/>
      </c>
      <c r="Y37" s="32" t="str">
        <f aca="false">IF(OR(X37="",NOT(OR(V37="Diesel",V37="Petrol"))),"",MAX(IF(O37="",0,COUNTIFS($O$2:$O$501,O37,$X$2:$X$501,X37,$V$2:$V$501,"Diesel")+COUNTIFS($O$2:$O$501,O37,$X$2:$X$501,X37,$V$2:$V$501,"Petrol")),IF(R37="",0,COUNTIFS($R$2:$R$501,R37,$X$2:$X$501,X37,$V$2:$V$501,"Diesel")+COUNTIFS($R$2:$R$501,R37,$X$2:$X$501,X37,$V$2:$V$501,"Petrol"))))</f>
        <v/>
      </c>
      <c r="Z37" s="32" t="str">
        <f aca="false">IF(OR(R37="",TRIM(I37&amp;"")="",NOT(OR(V37="Diesel",V37="Petrol"))),"",IFERROR(_xlfn.MAXIFS($I$2:$I$501,$R$2:$R$501,R37,$I$2:$I$501,"&lt;"&amp;I37,$V$2:$V$501,"&lt;&gt;AdBlue",$V$2:$V$501,"&lt;&gt;Other"),""))</f>
        <v/>
      </c>
      <c r="AA37" s="32" t="str">
        <f aca="false">IF(OR(Z37="",N(Z37)=0),"",I37-Z37)</f>
        <v/>
      </c>
      <c r="AB37" s="32" t="str">
        <f aca="false">IF(OR(R37="",TRIM(I37&amp;"")="",X37=""),"",IFERROR(_xlfn.MAXIFS($I$2:$I$501,$R$2:$R$501,R37,$X$2:$X$501,"&lt;"&amp;X37),""))</f>
        <v/>
      </c>
      <c r="AC37" s="32" t="str">
        <f aca="false">IF(V37="Other","Not fuel, ","")&amp;IFERROR(IF(AND(T37&lt;&gt;"",OR(AND(V37="Diesel",T37&lt;&gt;"Diesel"),AND(V37="Petrol",T37&lt;&gt;"Petrol",T37&lt;&gt;"Plug-in hybrid"),AND(V37="Electric",T37&lt;&gt;"Electric",T37&lt;&gt;"Plug-in hybrid"))),"Wrong fuel for this van, ",""),"")&amp;IFERROR(IF(AND(OR(V37="Diesel",V37="Petrol"),N(U37)&gt;0,G37*1&gt;N(U37)*(1+TankMargin)),"More than the tank holds, ",""),"")&amp;IF(AND(TRIM(D37&amp;"")&lt;&gt;"",Q37&lt;&gt;"",SUBSTITUTE(UPPER(Q37)," ","")&lt;&gt;R37),"Card used in another van, ","")&amp;IF(AND(TRIM(D37&amp;"")&lt;&gt;"",S37=0),"Not one of your vans, ","")&amp;IF(AND(A37&lt;&gt;"",R37="",O37&lt;&gt;"",P37=0),"Card not on your Vans list, ","")&amp;IF(N(Y37)&gt;1,"Filled twice that day, ","")&amp;IFERROR(IF(AND(AA37&lt;&gt;"",AA37&lt;MinMiles),"Only "&amp;TEXT(AA37,"#,##0")&amp;" miles since the previous fill, ",""),"")&amp;IFERROR(IF(AND(AB37&lt;&gt;"",N(AB37)&gt;0,I37*1&lt;N(AB37)),"Pump mileage lower than before, ",""),"")&amp;IFERROR(IF(AND(TRIM(I37&amp;"")&lt;&gt;"",TRIM(K37&amp;"")&lt;&gt;"",ABS(I37*1-K37*1)&gt;MileTolerance),"Pump mileage off from the odometer, ",""),"")&amp;IF(J37="No","No receipt from the driver, ","")&amp;IFERROR(IF(AND(W37&lt;&gt;"",OR(W37&lt;DayStart,W37&gt;DayEnd)),"Outside working hours, ",""),"")&amp;IFERROR(IF(AND(X37&lt;&gt;"",WEEKDAY(X37,2)=6,FlagSat="Yes"),"Saturday, ",""),"")&amp;IFERROR(IF(AND(X37&lt;&gt;"",WEEKDAY(X37,2)=7,FlagSun="Yes"),"Sunday, ",""),"")&amp;IF(AND(FlagPremium="Yes",OR(V37="Diesel",V37="Petrol"),OR(ISNUMBER(SEARCH("super",F37)),ISNUMBER(SEARCH("premium",F37)),ISNUMBER(SEARCH("ultimate",F37)),ISNUMBER(SEARCH("v-power",F37)),ISNUMBER(SEARCH("momentum",F37)),ISNUMBER(SEARCH("supreme",F37)))),"Premium fuel, ","")</f>
        <v/>
      </c>
      <c r="AD37" s="32" t="n">
        <f aca="false">IF(AC37="",0,1)</f>
        <v>0</v>
      </c>
      <c r="AE37" s="32" t="n">
        <f aca="false">IF(A37="",0,1)</f>
        <v>0</v>
      </c>
    </row>
    <row r="38" customFormat="false" ht="15" hidden="false" customHeight="false" outlineLevel="0" collapsed="false">
      <c r="A38" s="24"/>
      <c r="B38" s="25"/>
      <c r="C38" s="21"/>
      <c r="D38" s="19"/>
      <c r="E38" s="19"/>
      <c r="F38" s="19"/>
      <c r="G38" s="26"/>
      <c r="H38" s="27"/>
      <c r="I38" s="28"/>
      <c r="J38" s="19"/>
      <c r="K38" s="28"/>
      <c r="L38" s="29" t="str">
        <f aca="false">IF(AC38="","",LEFT(AC38,LEN(AC38)-2))</f>
        <v/>
      </c>
      <c r="M38" s="30"/>
      <c r="N38" s="30"/>
      <c r="O38" s="32" t="str">
        <f aca="false">IF(TRIM(C38&amp;"")="","",RIGHT(SUBSTITUTE(SUBSTITUTE(C38&amp;""," ",""),"*",""),4))</f>
        <v/>
      </c>
      <c r="P38" s="32" t="n">
        <f aca="false">IF(O38="",0,IFERROR(MATCH(O38,Vans!$D$2:$D$51,0),IFERROR(MATCH(VALUE(O38),Vans!$D$2:$D$51,0),0)))</f>
        <v>0</v>
      </c>
      <c r="Q38" s="32" t="str">
        <f aca="false">IF(P38=0,"",INDEX(Vans!$A$2:$A$51,P38)&amp;"")</f>
        <v/>
      </c>
      <c r="R38" s="32" t="str">
        <f aca="false">IF(A38="","",IF(TRIM(D38&amp;"")&lt;&gt;"",SUBSTITUTE(UPPER(TRIM(D38&amp;""))," ",""),SUBSTITUTE(UPPER(Q38)," ","")))</f>
        <v/>
      </c>
      <c r="S38" s="32" t="n">
        <f aca="false">IF(R38="",0,IFERROR(MATCH(R38,Vans!$G$2:$G$51,0),0))</f>
        <v>0</v>
      </c>
      <c r="T38" s="32" t="str">
        <f aca="false">IF(S38=0,"",INDEX(Vans!$B$2:$B$51,S38)&amp;"")</f>
        <v/>
      </c>
      <c r="U38" s="32" t="str">
        <f aca="false">IF(S38=0,"",INDEX(Vans!$C$2:$C$51,S38))</f>
        <v/>
      </c>
      <c r="V38" s="32" t="str">
        <f aca="false">IF(TRIM(F38&amp;"")="","",IF(ISNUMBER(SEARCH("adblue",F38)),"AdBlue",IF(OR(ISNUMBER(SEARCH("diesel",F38)),ISNUMBER(SEARCH("derv",F38)),ISNUMBER(SEARCH("ulsd",F38))),"Diesel",IF(OR(ISNUMBER(SEARCH("unleaded",F38)),ISNUMBER(SEARCH("petrol",F38)),ISNUMBER(SEARCH("ulp",F38))),"Petrol",IF(OR(ISNUMBER(SEARCH("electric",F38)),ISNUMBER(SEARCH("charg",F38)),ISNUMBER(SEARCH("kwh",F38))),"Electric","Other")))))</f>
        <v/>
      </c>
      <c r="W38" s="34" t="str">
        <f aca="false">IF(TRIM(B38&amp;"")&lt;&gt;"",IFERROR(MOD(B38*1,1),""),IF(A38="","",IFERROR(IF(MOD(A38*1,1)&gt;0,MOD(A38*1,1),""),"")))</f>
        <v/>
      </c>
      <c r="X38" s="35" t="str">
        <f aca="false">IF(A38="","",IFERROR(INT(A38*1),""))</f>
        <v/>
      </c>
      <c r="Y38" s="32" t="str">
        <f aca="false">IF(OR(X38="",NOT(OR(V38="Diesel",V38="Petrol"))),"",MAX(IF(O38="",0,COUNTIFS($O$2:$O$501,O38,$X$2:$X$501,X38,$V$2:$V$501,"Diesel")+COUNTIFS($O$2:$O$501,O38,$X$2:$X$501,X38,$V$2:$V$501,"Petrol")),IF(R38="",0,COUNTIFS($R$2:$R$501,R38,$X$2:$X$501,X38,$V$2:$V$501,"Diesel")+COUNTIFS($R$2:$R$501,R38,$X$2:$X$501,X38,$V$2:$V$501,"Petrol"))))</f>
        <v/>
      </c>
      <c r="Z38" s="32" t="str">
        <f aca="false">IF(OR(R38="",TRIM(I38&amp;"")="",NOT(OR(V38="Diesel",V38="Petrol"))),"",IFERROR(_xlfn.MAXIFS($I$2:$I$501,$R$2:$R$501,R38,$I$2:$I$501,"&lt;"&amp;I38,$V$2:$V$501,"&lt;&gt;AdBlue",$V$2:$V$501,"&lt;&gt;Other"),""))</f>
        <v/>
      </c>
      <c r="AA38" s="32" t="str">
        <f aca="false">IF(OR(Z38="",N(Z38)=0),"",I38-Z38)</f>
        <v/>
      </c>
      <c r="AB38" s="32" t="str">
        <f aca="false">IF(OR(R38="",TRIM(I38&amp;"")="",X38=""),"",IFERROR(_xlfn.MAXIFS($I$2:$I$501,$R$2:$R$501,R38,$X$2:$X$501,"&lt;"&amp;X38),""))</f>
        <v/>
      </c>
      <c r="AC38" s="32" t="str">
        <f aca="false">IF(V38="Other","Not fuel, ","")&amp;IFERROR(IF(AND(T38&lt;&gt;"",OR(AND(V38="Diesel",T38&lt;&gt;"Diesel"),AND(V38="Petrol",T38&lt;&gt;"Petrol",T38&lt;&gt;"Plug-in hybrid"),AND(V38="Electric",T38&lt;&gt;"Electric",T38&lt;&gt;"Plug-in hybrid"))),"Wrong fuel for this van, ",""),"")&amp;IFERROR(IF(AND(OR(V38="Diesel",V38="Petrol"),N(U38)&gt;0,G38*1&gt;N(U38)*(1+TankMargin)),"More than the tank holds, ",""),"")&amp;IF(AND(TRIM(D38&amp;"")&lt;&gt;"",Q38&lt;&gt;"",SUBSTITUTE(UPPER(Q38)," ","")&lt;&gt;R38),"Card used in another van, ","")&amp;IF(AND(TRIM(D38&amp;"")&lt;&gt;"",S38=0),"Not one of your vans, ","")&amp;IF(AND(A38&lt;&gt;"",R38="",O38&lt;&gt;"",P38=0),"Card not on your Vans list, ","")&amp;IF(N(Y38)&gt;1,"Filled twice that day, ","")&amp;IFERROR(IF(AND(AA38&lt;&gt;"",AA38&lt;MinMiles),"Only "&amp;TEXT(AA38,"#,##0")&amp;" miles since the previous fill, ",""),"")&amp;IFERROR(IF(AND(AB38&lt;&gt;"",N(AB38)&gt;0,I38*1&lt;N(AB38)),"Pump mileage lower than before, ",""),"")&amp;IFERROR(IF(AND(TRIM(I38&amp;"")&lt;&gt;"",TRIM(K38&amp;"")&lt;&gt;"",ABS(I38*1-K38*1)&gt;MileTolerance),"Pump mileage off from the odometer, ",""),"")&amp;IF(J38="No","No receipt from the driver, ","")&amp;IFERROR(IF(AND(W38&lt;&gt;"",OR(W38&lt;DayStart,W38&gt;DayEnd)),"Outside working hours, ",""),"")&amp;IFERROR(IF(AND(X38&lt;&gt;"",WEEKDAY(X38,2)=6,FlagSat="Yes"),"Saturday, ",""),"")&amp;IFERROR(IF(AND(X38&lt;&gt;"",WEEKDAY(X38,2)=7,FlagSun="Yes"),"Sunday, ",""),"")&amp;IF(AND(FlagPremium="Yes",OR(V38="Diesel",V38="Petrol"),OR(ISNUMBER(SEARCH("super",F38)),ISNUMBER(SEARCH("premium",F38)),ISNUMBER(SEARCH("ultimate",F38)),ISNUMBER(SEARCH("v-power",F38)),ISNUMBER(SEARCH("momentum",F38)),ISNUMBER(SEARCH("supreme",F38)))),"Premium fuel, ","")</f>
        <v/>
      </c>
      <c r="AD38" s="32" t="n">
        <f aca="false">IF(AC38="",0,1)</f>
        <v>0</v>
      </c>
      <c r="AE38" s="32" t="n">
        <f aca="false">IF(A38="",0,1)</f>
        <v>0</v>
      </c>
    </row>
    <row r="39" customFormat="false" ht="15" hidden="false" customHeight="false" outlineLevel="0" collapsed="false">
      <c r="A39" s="24"/>
      <c r="B39" s="25"/>
      <c r="C39" s="21"/>
      <c r="D39" s="19"/>
      <c r="E39" s="19"/>
      <c r="F39" s="19"/>
      <c r="G39" s="26"/>
      <c r="H39" s="27"/>
      <c r="I39" s="28"/>
      <c r="J39" s="19"/>
      <c r="K39" s="28"/>
      <c r="L39" s="29" t="str">
        <f aca="false">IF(AC39="","",LEFT(AC39,LEN(AC39)-2))</f>
        <v/>
      </c>
      <c r="M39" s="30"/>
      <c r="N39" s="30"/>
      <c r="O39" s="32" t="str">
        <f aca="false">IF(TRIM(C39&amp;"")="","",RIGHT(SUBSTITUTE(SUBSTITUTE(C39&amp;""," ",""),"*",""),4))</f>
        <v/>
      </c>
      <c r="P39" s="32" t="n">
        <f aca="false">IF(O39="",0,IFERROR(MATCH(O39,Vans!$D$2:$D$51,0),IFERROR(MATCH(VALUE(O39),Vans!$D$2:$D$51,0),0)))</f>
        <v>0</v>
      </c>
      <c r="Q39" s="32" t="str">
        <f aca="false">IF(P39=0,"",INDEX(Vans!$A$2:$A$51,P39)&amp;"")</f>
        <v/>
      </c>
      <c r="R39" s="32" t="str">
        <f aca="false">IF(A39="","",IF(TRIM(D39&amp;"")&lt;&gt;"",SUBSTITUTE(UPPER(TRIM(D39&amp;""))," ",""),SUBSTITUTE(UPPER(Q39)," ","")))</f>
        <v/>
      </c>
      <c r="S39" s="32" t="n">
        <f aca="false">IF(R39="",0,IFERROR(MATCH(R39,Vans!$G$2:$G$51,0),0))</f>
        <v>0</v>
      </c>
      <c r="T39" s="32" t="str">
        <f aca="false">IF(S39=0,"",INDEX(Vans!$B$2:$B$51,S39)&amp;"")</f>
        <v/>
      </c>
      <c r="U39" s="32" t="str">
        <f aca="false">IF(S39=0,"",INDEX(Vans!$C$2:$C$51,S39))</f>
        <v/>
      </c>
      <c r="V39" s="32" t="str">
        <f aca="false">IF(TRIM(F39&amp;"")="","",IF(ISNUMBER(SEARCH("adblue",F39)),"AdBlue",IF(OR(ISNUMBER(SEARCH("diesel",F39)),ISNUMBER(SEARCH("derv",F39)),ISNUMBER(SEARCH("ulsd",F39))),"Diesel",IF(OR(ISNUMBER(SEARCH("unleaded",F39)),ISNUMBER(SEARCH("petrol",F39)),ISNUMBER(SEARCH("ulp",F39))),"Petrol",IF(OR(ISNUMBER(SEARCH("electric",F39)),ISNUMBER(SEARCH("charg",F39)),ISNUMBER(SEARCH("kwh",F39))),"Electric","Other")))))</f>
        <v/>
      </c>
      <c r="W39" s="34" t="str">
        <f aca="false">IF(TRIM(B39&amp;"")&lt;&gt;"",IFERROR(MOD(B39*1,1),""),IF(A39="","",IFERROR(IF(MOD(A39*1,1)&gt;0,MOD(A39*1,1),""),"")))</f>
        <v/>
      </c>
      <c r="X39" s="35" t="str">
        <f aca="false">IF(A39="","",IFERROR(INT(A39*1),""))</f>
        <v/>
      </c>
      <c r="Y39" s="32" t="str">
        <f aca="false">IF(OR(X39="",NOT(OR(V39="Diesel",V39="Petrol"))),"",MAX(IF(O39="",0,COUNTIFS($O$2:$O$501,O39,$X$2:$X$501,X39,$V$2:$V$501,"Diesel")+COUNTIFS($O$2:$O$501,O39,$X$2:$X$501,X39,$V$2:$V$501,"Petrol")),IF(R39="",0,COUNTIFS($R$2:$R$501,R39,$X$2:$X$501,X39,$V$2:$V$501,"Diesel")+COUNTIFS($R$2:$R$501,R39,$X$2:$X$501,X39,$V$2:$V$501,"Petrol"))))</f>
        <v/>
      </c>
      <c r="Z39" s="32" t="str">
        <f aca="false">IF(OR(R39="",TRIM(I39&amp;"")="",NOT(OR(V39="Diesel",V39="Petrol"))),"",IFERROR(_xlfn.MAXIFS($I$2:$I$501,$R$2:$R$501,R39,$I$2:$I$501,"&lt;"&amp;I39,$V$2:$V$501,"&lt;&gt;AdBlue",$V$2:$V$501,"&lt;&gt;Other"),""))</f>
        <v/>
      </c>
      <c r="AA39" s="32" t="str">
        <f aca="false">IF(OR(Z39="",N(Z39)=0),"",I39-Z39)</f>
        <v/>
      </c>
      <c r="AB39" s="32" t="str">
        <f aca="false">IF(OR(R39="",TRIM(I39&amp;"")="",X39=""),"",IFERROR(_xlfn.MAXIFS($I$2:$I$501,$R$2:$R$501,R39,$X$2:$X$501,"&lt;"&amp;X39),""))</f>
        <v/>
      </c>
      <c r="AC39" s="32" t="str">
        <f aca="false">IF(V39="Other","Not fuel, ","")&amp;IFERROR(IF(AND(T39&lt;&gt;"",OR(AND(V39="Diesel",T39&lt;&gt;"Diesel"),AND(V39="Petrol",T39&lt;&gt;"Petrol",T39&lt;&gt;"Plug-in hybrid"),AND(V39="Electric",T39&lt;&gt;"Electric",T39&lt;&gt;"Plug-in hybrid"))),"Wrong fuel for this van, ",""),"")&amp;IFERROR(IF(AND(OR(V39="Diesel",V39="Petrol"),N(U39)&gt;0,G39*1&gt;N(U39)*(1+TankMargin)),"More than the tank holds, ",""),"")&amp;IF(AND(TRIM(D39&amp;"")&lt;&gt;"",Q39&lt;&gt;"",SUBSTITUTE(UPPER(Q39)," ","")&lt;&gt;R39),"Card used in another van, ","")&amp;IF(AND(TRIM(D39&amp;"")&lt;&gt;"",S39=0),"Not one of your vans, ","")&amp;IF(AND(A39&lt;&gt;"",R39="",O39&lt;&gt;"",P39=0),"Card not on your Vans list, ","")&amp;IF(N(Y39)&gt;1,"Filled twice that day, ","")&amp;IFERROR(IF(AND(AA39&lt;&gt;"",AA39&lt;MinMiles),"Only "&amp;TEXT(AA39,"#,##0")&amp;" miles since the previous fill, ",""),"")&amp;IFERROR(IF(AND(AB39&lt;&gt;"",N(AB39)&gt;0,I39*1&lt;N(AB39)),"Pump mileage lower than before, ",""),"")&amp;IFERROR(IF(AND(TRIM(I39&amp;"")&lt;&gt;"",TRIM(K39&amp;"")&lt;&gt;"",ABS(I39*1-K39*1)&gt;MileTolerance),"Pump mileage off from the odometer, ",""),"")&amp;IF(J39="No","No receipt from the driver, ","")&amp;IFERROR(IF(AND(W39&lt;&gt;"",OR(W39&lt;DayStart,W39&gt;DayEnd)),"Outside working hours, ",""),"")&amp;IFERROR(IF(AND(X39&lt;&gt;"",WEEKDAY(X39,2)=6,FlagSat="Yes"),"Saturday, ",""),"")&amp;IFERROR(IF(AND(X39&lt;&gt;"",WEEKDAY(X39,2)=7,FlagSun="Yes"),"Sunday, ",""),"")&amp;IF(AND(FlagPremium="Yes",OR(V39="Diesel",V39="Petrol"),OR(ISNUMBER(SEARCH("super",F39)),ISNUMBER(SEARCH("premium",F39)),ISNUMBER(SEARCH("ultimate",F39)),ISNUMBER(SEARCH("v-power",F39)),ISNUMBER(SEARCH("momentum",F39)),ISNUMBER(SEARCH("supreme",F39)))),"Premium fuel, ","")</f>
        <v/>
      </c>
      <c r="AD39" s="32" t="n">
        <f aca="false">IF(AC39="",0,1)</f>
        <v>0</v>
      </c>
      <c r="AE39" s="32" t="n">
        <f aca="false">IF(A39="",0,1)</f>
        <v>0</v>
      </c>
    </row>
    <row r="40" customFormat="false" ht="15" hidden="false" customHeight="false" outlineLevel="0" collapsed="false">
      <c r="A40" s="24"/>
      <c r="B40" s="25"/>
      <c r="C40" s="21"/>
      <c r="D40" s="19"/>
      <c r="E40" s="19"/>
      <c r="F40" s="19"/>
      <c r="G40" s="26"/>
      <c r="H40" s="27"/>
      <c r="I40" s="28"/>
      <c r="J40" s="19"/>
      <c r="K40" s="28"/>
      <c r="L40" s="29" t="str">
        <f aca="false">IF(AC40="","",LEFT(AC40,LEN(AC40)-2))</f>
        <v/>
      </c>
      <c r="M40" s="30"/>
      <c r="N40" s="30"/>
      <c r="O40" s="32" t="str">
        <f aca="false">IF(TRIM(C40&amp;"")="","",RIGHT(SUBSTITUTE(SUBSTITUTE(C40&amp;""," ",""),"*",""),4))</f>
        <v/>
      </c>
      <c r="P40" s="32" t="n">
        <f aca="false">IF(O40="",0,IFERROR(MATCH(O40,Vans!$D$2:$D$51,0),IFERROR(MATCH(VALUE(O40),Vans!$D$2:$D$51,0),0)))</f>
        <v>0</v>
      </c>
      <c r="Q40" s="32" t="str">
        <f aca="false">IF(P40=0,"",INDEX(Vans!$A$2:$A$51,P40)&amp;"")</f>
        <v/>
      </c>
      <c r="R40" s="32" t="str">
        <f aca="false">IF(A40="","",IF(TRIM(D40&amp;"")&lt;&gt;"",SUBSTITUTE(UPPER(TRIM(D40&amp;""))," ",""),SUBSTITUTE(UPPER(Q40)," ","")))</f>
        <v/>
      </c>
      <c r="S40" s="32" t="n">
        <f aca="false">IF(R40="",0,IFERROR(MATCH(R40,Vans!$G$2:$G$51,0),0))</f>
        <v>0</v>
      </c>
      <c r="T40" s="32" t="str">
        <f aca="false">IF(S40=0,"",INDEX(Vans!$B$2:$B$51,S40)&amp;"")</f>
        <v/>
      </c>
      <c r="U40" s="32" t="str">
        <f aca="false">IF(S40=0,"",INDEX(Vans!$C$2:$C$51,S40))</f>
        <v/>
      </c>
      <c r="V40" s="32" t="str">
        <f aca="false">IF(TRIM(F40&amp;"")="","",IF(ISNUMBER(SEARCH("adblue",F40)),"AdBlue",IF(OR(ISNUMBER(SEARCH("diesel",F40)),ISNUMBER(SEARCH("derv",F40)),ISNUMBER(SEARCH("ulsd",F40))),"Diesel",IF(OR(ISNUMBER(SEARCH("unleaded",F40)),ISNUMBER(SEARCH("petrol",F40)),ISNUMBER(SEARCH("ulp",F40))),"Petrol",IF(OR(ISNUMBER(SEARCH("electric",F40)),ISNUMBER(SEARCH("charg",F40)),ISNUMBER(SEARCH("kwh",F40))),"Electric","Other")))))</f>
        <v/>
      </c>
      <c r="W40" s="34" t="str">
        <f aca="false">IF(TRIM(B40&amp;"")&lt;&gt;"",IFERROR(MOD(B40*1,1),""),IF(A40="","",IFERROR(IF(MOD(A40*1,1)&gt;0,MOD(A40*1,1),""),"")))</f>
        <v/>
      </c>
      <c r="X40" s="35" t="str">
        <f aca="false">IF(A40="","",IFERROR(INT(A40*1),""))</f>
        <v/>
      </c>
      <c r="Y40" s="32" t="str">
        <f aca="false">IF(OR(X40="",NOT(OR(V40="Diesel",V40="Petrol"))),"",MAX(IF(O40="",0,COUNTIFS($O$2:$O$501,O40,$X$2:$X$501,X40,$V$2:$V$501,"Diesel")+COUNTIFS($O$2:$O$501,O40,$X$2:$X$501,X40,$V$2:$V$501,"Petrol")),IF(R40="",0,COUNTIFS($R$2:$R$501,R40,$X$2:$X$501,X40,$V$2:$V$501,"Diesel")+COUNTIFS($R$2:$R$501,R40,$X$2:$X$501,X40,$V$2:$V$501,"Petrol"))))</f>
        <v/>
      </c>
      <c r="Z40" s="32" t="str">
        <f aca="false">IF(OR(R40="",TRIM(I40&amp;"")="",NOT(OR(V40="Diesel",V40="Petrol"))),"",IFERROR(_xlfn.MAXIFS($I$2:$I$501,$R$2:$R$501,R40,$I$2:$I$501,"&lt;"&amp;I40,$V$2:$V$501,"&lt;&gt;AdBlue",$V$2:$V$501,"&lt;&gt;Other"),""))</f>
        <v/>
      </c>
      <c r="AA40" s="32" t="str">
        <f aca="false">IF(OR(Z40="",N(Z40)=0),"",I40-Z40)</f>
        <v/>
      </c>
      <c r="AB40" s="32" t="str">
        <f aca="false">IF(OR(R40="",TRIM(I40&amp;"")="",X40=""),"",IFERROR(_xlfn.MAXIFS($I$2:$I$501,$R$2:$R$501,R40,$X$2:$X$501,"&lt;"&amp;X40),""))</f>
        <v/>
      </c>
      <c r="AC40" s="32" t="str">
        <f aca="false">IF(V40="Other","Not fuel, ","")&amp;IFERROR(IF(AND(T40&lt;&gt;"",OR(AND(V40="Diesel",T40&lt;&gt;"Diesel"),AND(V40="Petrol",T40&lt;&gt;"Petrol",T40&lt;&gt;"Plug-in hybrid"),AND(V40="Electric",T40&lt;&gt;"Electric",T40&lt;&gt;"Plug-in hybrid"))),"Wrong fuel for this van, ",""),"")&amp;IFERROR(IF(AND(OR(V40="Diesel",V40="Petrol"),N(U40)&gt;0,G40*1&gt;N(U40)*(1+TankMargin)),"More than the tank holds, ",""),"")&amp;IF(AND(TRIM(D40&amp;"")&lt;&gt;"",Q40&lt;&gt;"",SUBSTITUTE(UPPER(Q40)," ","")&lt;&gt;R40),"Card used in another van, ","")&amp;IF(AND(TRIM(D40&amp;"")&lt;&gt;"",S40=0),"Not one of your vans, ","")&amp;IF(AND(A40&lt;&gt;"",R40="",O40&lt;&gt;"",P40=0),"Card not on your Vans list, ","")&amp;IF(N(Y40)&gt;1,"Filled twice that day, ","")&amp;IFERROR(IF(AND(AA40&lt;&gt;"",AA40&lt;MinMiles),"Only "&amp;TEXT(AA40,"#,##0")&amp;" miles since the previous fill, ",""),"")&amp;IFERROR(IF(AND(AB40&lt;&gt;"",N(AB40)&gt;0,I40*1&lt;N(AB40)),"Pump mileage lower than before, ",""),"")&amp;IFERROR(IF(AND(TRIM(I40&amp;"")&lt;&gt;"",TRIM(K40&amp;"")&lt;&gt;"",ABS(I40*1-K40*1)&gt;MileTolerance),"Pump mileage off from the odometer, ",""),"")&amp;IF(J40="No","No receipt from the driver, ","")&amp;IFERROR(IF(AND(W40&lt;&gt;"",OR(W40&lt;DayStart,W40&gt;DayEnd)),"Outside working hours, ",""),"")&amp;IFERROR(IF(AND(X40&lt;&gt;"",WEEKDAY(X40,2)=6,FlagSat="Yes"),"Saturday, ",""),"")&amp;IFERROR(IF(AND(X40&lt;&gt;"",WEEKDAY(X40,2)=7,FlagSun="Yes"),"Sunday, ",""),"")&amp;IF(AND(FlagPremium="Yes",OR(V40="Diesel",V40="Petrol"),OR(ISNUMBER(SEARCH("super",F40)),ISNUMBER(SEARCH("premium",F40)),ISNUMBER(SEARCH("ultimate",F40)),ISNUMBER(SEARCH("v-power",F40)),ISNUMBER(SEARCH("momentum",F40)),ISNUMBER(SEARCH("supreme",F40)))),"Premium fuel, ","")</f>
        <v/>
      </c>
      <c r="AD40" s="32" t="n">
        <f aca="false">IF(AC40="",0,1)</f>
        <v>0</v>
      </c>
      <c r="AE40" s="32" t="n">
        <f aca="false">IF(A40="",0,1)</f>
        <v>0</v>
      </c>
    </row>
    <row r="41" customFormat="false" ht="15" hidden="false" customHeight="false" outlineLevel="0" collapsed="false">
      <c r="A41" s="24"/>
      <c r="B41" s="25"/>
      <c r="C41" s="21"/>
      <c r="D41" s="19"/>
      <c r="E41" s="19"/>
      <c r="F41" s="19"/>
      <c r="G41" s="26"/>
      <c r="H41" s="27"/>
      <c r="I41" s="28"/>
      <c r="J41" s="19"/>
      <c r="K41" s="28"/>
      <c r="L41" s="29" t="str">
        <f aca="false">IF(AC41="","",LEFT(AC41,LEN(AC41)-2))</f>
        <v/>
      </c>
      <c r="M41" s="30"/>
      <c r="N41" s="30"/>
      <c r="O41" s="32" t="str">
        <f aca="false">IF(TRIM(C41&amp;"")="","",RIGHT(SUBSTITUTE(SUBSTITUTE(C41&amp;""," ",""),"*",""),4))</f>
        <v/>
      </c>
      <c r="P41" s="32" t="n">
        <f aca="false">IF(O41="",0,IFERROR(MATCH(O41,Vans!$D$2:$D$51,0),IFERROR(MATCH(VALUE(O41),Vans!$D$2:$D$51,0),0)))</f>
        <v>0</v>
      </c>
      <c r="Q41" s="32" t="str">
        <f aca="false">IF(P41=0,"",INDEX(Vans!$A$2:$A$51,P41)&amp;"")</f>
        <v/>
      </c>
      <c r="R41" s="32" t="str">
        <f aca="false">IF(A41="","",IF(TRIM(D41&amp;"")&lt;&gt;"",SUBSTITUTE(UPPER(TRIM(D41&amp;""))," ",""),SUBSTITUTE(UPPER(Q41)," ","")))</f>
        <v/>
      </c>
      <c r="S41" s="32" t="n">
        <f aca="false">IF(R41="",0,IFERROR(MATCH(R41,Vans!$G$2:$G$51,0),0))</f>
        <v>0</v>
      </c>
      <c r="T41" s="32" t="str">
        <f aca="false">IF(S41=0,"",INDEX(Vans!$B$2:$B$51,S41)&amp;"")</f>
        <v/>
      </c>
      <c r="U41" s="32" t="str">
        <f aca="false">IF(S41=0,"",INDEX(Vans!$C$2:$C$51,S41))</f>
        <v/>
      </c>
      <c r="V41" s="32" t="str">
        <f aca="false">IF(TRIM(F41&amp;"")="","",IF(ISNUMBER(SEARCH("adblue",F41)),"AdBlue",IF(OR(ISNUMBER(SEARCH("diesel",F41)),ISNUMBER(SEARCH("derv",F41)),ISNUMBER(SEARCH("ulsd",F41))),"Diesel",IF(OR(ISNUMBER(SEARCH("unleaded",F41)),ISNUMBER(SEARCH("petrol",F41)),ISNUMBER(SEARCH("ulp",F41))),"Petrol",IF(OR(ISNUMBER(SEARCH("electric",F41)),ISNUMBER(SEARCH("charg",F41)),ISNUMBER(SEARCH("kwh",F41))),"Electric","Other")))))</f>
        <v/>
      </c>
      <c r="W41" s="34" t="str">
        <f aca="false">IF(TRIM(B41&amp;"")&lt;&gt;"",IFERROR(MOD(B41*1,1),""),IF(A41="","",IFERROR(IF(MOD(A41*1,1)&gt;0,MOD(A41*1,1),""),"")))</f>
        <v/>
      </c>
      <c r="X41" s="35" t="str">
        <f aca="false">IF(A41="","",IFERROR(INT(A41*1),""))</f>
        <v/>
      </c>
      <c r="Y41" s="32" t="str">
        <f aca="false">IF(OR(X41="",NOT(OR(V41="Diesel",V41="Petrol"))),"",MAX(IF(O41="",0,COUNTIFS($O$2:$O$501,O41,$X$2:$X$501,X41,$V$2:$V$501,"Diesel")+COUNTIFS($O$2:$O$501,O41,$X$2:$X$501,X41,$V$2:$V$501,"Petrol")),IF(R41="",0,COUNTIFS($R$2:$R$501,R41,$X$2:$X$501,X41,$V$2:$V$501,"Diesel")+COUNTIFS($R$2:$R$501,R41,$X$2:$X$501,X41,$V$2:$V$501,"Petrol"))))</f>
        <v/>
      </c>
      <c r="Z41" s="32" t="str">
        <f aca="false">IF(OR(R41="",TRIM(I41&amp;"")="",NOT(OR(V41="Diesel",V41="Petrol"))),"",IFERROR(_xlfn.MAXIFS($I$2:$I$501,$R$2:$R$501,R41,$I$2:$I$501,"&lt;"&amp;I41,$V$2:$V$501,"&lt;&gt;AdBlue",$V$2:$V$501,"&lt;&gt;Other"),""))</f>
        <v/>
      </c>
      <c r="AA41" s="32" t="str">
        <f aca="false">IF(OR(Z41="",N(Z41)=0),"",I41-Z41)</f>
        <v/>
      </c>
      <c r="AB41" s="32" t="str">
        <f aca="false">IF(OR(R41="",TRIM(I41&amp;"")="",X41=""),"",IFERROR(_xlfn.MAXIFS($I$2:$I$501,$R$2:$R$501,R41,$X$2:$X$501,"&lt;"&amp;X41),""))</f>
        <v/>
      </c>
      <c r="AC41" s="32" t="str">
        <f aca="false">IF(V41="Other","Not fuel, ","")&amp;IFERROR(IF(AND(T41&lt;&gt;"",OR(AND(V41="Diesel",T41&lt;&gt;"Diesel"),AND(V41="Petrol",T41&lt;&gt;"Petrol",T41&lt;&gt;"Plug-in hybrid"),AND(V41="Electric",T41&lt;&gt;"Electric",T41&lt;&gt;"Plug-in hybrid"))),"Wrong fuel for this van, ",""),"")&amp;IFERROR(IF(AND(OR(V41="Diesel",V41="Petrol"),N(U41)&gt;0,G41*1&gt;N(U41)*(1+TankMargin)),"More than the tank holds, ",""),"")&amp;IF(AND(TRIM(D41&amp;"")&lt;&gt;"",Q41&lt;&gt;"",SUBSTITUTE(UPPER(Q41)," ","")&lt;&gt;R41),"Card used in another van, ","")&amp;IF(AND(TRIM(D41&amp;"")&lt;&gt;"",S41=0),"Not one of your vans, ","")&amp;IF(AND(A41&lt;&gt;"",R41="",O41&lt;&gt;"",P41=0),"Card not on your Vans list, ","")&amp;IF(N(Y41)&gt;1,"Filled twice that day, ","")&amp;IFERROR(IF(AND(AA41&lt;&gt;"",AA41&lt;MinMiles),"Only "&amp;TEXT(AA41,"#,##0")&amp;" miles since the previous fill, ",""),"")&amp;IFERROR(IF(AND(AB41&lt;&gt;"",N(AB41)&gt;0,I41*1&lt;N(AB41)),"Pump mileage lower than before, ",""),"")&amp;IFERROR(IF(AND(TRIM(I41&amp;"")&lt;&gt;"",TRIM(K41&amp;"")&lt;&gt;"",ABS(I41*1-K41*1)&gt;MileTolerance),"Pump mileage off from the odometer, ",""),"")&amp;IF(J41="No","No receipt from the driver, ","")&amp;IFERROR(IF(AND(W41&lt;&gt;"",OR(W41&lt;DayStart,W41&gt;DayEnd)),"Outside working hours, ",""),"")&amp;IFERROR(IF(AND(X41&lt;&gt;"",WEEKDAY(X41,2)=6,FlagSat="Yes"),"Saturday, ",""),"")&amp;IFERROR(IF(AND(X41&lt;&gt;"",WEEKDAY(X41,2)=7,FlagSun="Yes"),"Sunday, ",""),"")&amp;IF(AND(FlagPremium="Yes",OR(V41="Diesel",V41="Petrol"),OR(ISNUMBER(SEARCH("super",F41)),ISNUMBER(SEARCH("premium",F41)),ISNUMBER(SEARCH("ultimate",F41)),ISNUMBER(SEARCH("v-power",F41)),ISNUMBER(SEARCH("momentum",F41)),ISNUMBER(SEARCH("supreme",F41)))),"Premium fuel, ","")</f>
        <v/>
      </c>
      <c r="AD41" s="32" t="n">
        <f aca="false">IF(AC41="",0,1)</f>
        <v>0</v>
      </c>
      <c r="AE41" s="32" t="n">
        <f aca="false">IF(A41="",0,1)</f>
        <v>0</v>
      </c>
    </row>
    <row r="42" customFormat="false" ht="15" hidden="false" customHeight="false" outlineLevel="0" collapsed="false">
      <c r="A42" s="24"/>
      <c r="B42" s="25"/>
      <c r="C42" s="21"/>
      <c r="D42" s="19"/>
      <c r="E42" s="19"/>
      <c r="F42" s="19"/>
      <c r="G42" s="26"/>
      <c r="H42" s="27"/>
      <c r="I42" s="28"/>
      <c r="J42" s="19"/>
      <c r="K42" s="28"/>
      <c r="L42" s="29" t="str">
        <f aca="false">IF(AC42="","",LEFT(AC42,LEN(AC42)-2))</f>
        <v/>
      </c>
      <c r="M42" s="30"/>
      <c r="N42" s="30"/>
      <c r="O42" s="32" t="str">
        <f aca="false">IF(TRIM(C42&amp;"")="","",RIGHT(SUBSTITUTE(SUBSTITUTE(C42&amp;""," ",""),"*",""),4))</f>
        <v/>
      </c>
      <c r="P42" s="32" t="n">
        <f aca="false">IF(O42="",0,IFERROR(MATCH(O42,Vans!$D$2:$D$51,0),IFERROR(MATCH(VALUE(O42),Vans!$D$2:$D$51,0),0)))</f>
        <v>0</v>
      </c>
      <c r="Q42" s="32" t="str">
        <f aca="false">IF(P42=0,"",INDEX(Vans!$A$2:$A$51,P42)&amp;"")</f>
        <v/>
      </c>
      <c r="R42" s="32" t="str">
        <f aca="false">IF(A42="","",IF(TRIM(D42&amp;"")&lt;&gt;"",SUBSTITUTE(UPPER(TRIM(D42&amp;""))," ",""),SUBSTITUTE(UPPER(Q42)," ","")))</f>
        <v/>
      </c>
      <c r="S42" s="32" t="n">
        <f aca="false">IF(R42="",0,IFERROR(MATCH(R42,Vans!$G$2:$G$51,0),0))</f>
        <v>0</v>
      </c>
      <c r="T42" s="32" t="str">
        <f aca="false">IF(S42=0,"",INDEX(Vans!$B$2:$B$51,S42)&amp;"")</f>
        <v/>
      </c>
      <c r="U42" s="32" t="str">
        <f aca="false">IF(S42=0,"",INDEX(Vans!$C$2:$C$51,S42))</f>
        <v/>
      </c>
      <c r="V42" s="32" t="str">
        <f aca="false">IF(TRIM(F42&amp;"")="","",IF(ISNUMBER(SEARCH("adblue",F42)),"AdBlue",IF(OR(ISNUMBER(SEARCH("diesel",F42)),ISNUMBER(SEARCH("derv",F42)),ISNUMBER(SEARCH("ulsd",F42))),"Diesel",IF(OR(ISNUMBER(SEARCH("unleaded",F42)),ISNUMBER(SEARCH("petrol",F42)),ISNUMBER(SEARCH("ulp",F42))),"Petrol",IF(OR(ISNUMBER(SEARCH("electric",F42)),ISNUMBER(SEARCH("charg",F42)),ISNUMBER(SEARCH("kwh",F42))),"Electric","Other")))))</f>
        <v/>
      </c>
      <c r="W42" s="34" t="str">
        <f aca="false">IF(TRIM(B42&amp;"")&lt;&gt;"",IFERROR(MOD(B42*1,1),""),IF(A42="","",IFERROR(IF(MOD(A42*1,1)&gt;0,MOD(A42*1,1),""),"")))</f>
        <v/>
      </c>
      <c r="X42" s="35" t="str">
        <f aca="false">IF(A42="","",IFERROR(INT(A42*1),""))</f>
        <v/>
      </c>
      <c r="Y42" s="32" t="str">
        <f aca="false">IF(OR(X42="",NOT(OR(V42="Diesel",V42="Petrol"))),"",MAX(IF(O42="",0,COUNTIFS($O$2:$O$501,O42,$X$2:$X$501,X42,$V$2:$V$501,"Diesel")+COUNTIFS($O$2:$O$501,O42,$X$2:$X$501,X42,$V$2:$V$501,"Petrol")),IF(R42="",0,COUNTIFS($R$2:$R$501,R42,$X$2:$X$501,X42,$V$2:$V$501,"Diesel")+COUNTIFS($R$2:$R$501,R42,$X$2:$X$501,X42,$V$2:$V$501,"Petrol"))))</f>
        <v/>
      </c>
      <c r="Z42" s="32" t="str">
        <f aca="false">IF(OR(R42="",TRIM(I42&amp;"")="",NOT(OR(V42="Diesel",V42="Petrol"))),"",IFERROR(_xlfn.MAXIFS($I$2:$I$501,$R$2:$R$501,R42,$I$2:$I$501,"&lt;"&amp;I42,$V$2:$V$501,"&lt;&gt;AdBlue",$V$2:$V$501,"&lt;&gt;Other"),""))</f>
        <v/>
      </c>
      <c r="AA42" s="32" t="str">
        <f aca="false">IF(OR(Z42="",N(Z42)=0),"",I42-Z42)</f>
        <v/>
      </c>
      <c r="AB42" s="32" t="str">
        <f aca="false">IF(OR(R42="",TRIM(I42&amp;"")="",X42=""),"",IFERROR(_xlfn.MAXIFS($I$2:$I$501,$R$2:$R$501,R42,$X$2:$X$501,"&lt;"&amp;X42),""))</f>
        <v/>
      </c>
      <c r="AC42" s="32" t="str">
        <f aca="false">IF(V42="Other","Not fuel, ","")&amp;IFERROR(IF(AND(T42&lt;&gt;"",OR(AND(V42="Diesel",T42&lt;&gt;"Diesel"),AND(V42="Petrol",T42&lt;&gt;"Petrol",T42&lt;&gt;"Plug-in hybrid"),AND(V42="Electric",T42&lt;&gt;"Electric",T42&lt;&gt;"Plug-in hybrid"))),"Wrong fuel for this van, ",""),"")&amp;IFERROR(IF(AND(OR(V42="Diesel",V42="Petrol"),N(U42)&gt;0,G42*1&gt;N(U42)*(1+TankMargin)),"More than the tank holds, ",""),"")&amp;IF(AND(TRIM(D42&amp;"")&lt;&gt;"",Q42&lt;&gt;"",SUBSTITUTE(UPPER(Q42)," ","")&lt;&gt;R42),"Card used in another van, ","")&amp;IF(AND(TRIM(D42&amp;"")&lt;&gt;"",S42=0),"Not one of your vans, ","")&amp;IF(AND(A42&lt;&gt;"",R42="",O42&lt;&gt;"",P42=0),"Card not on your Vans list, ","")&amp;IF(N(Y42)&gt;1,"Filled twice that day, ","")&amp;IFERROR(IF(AND(AA42&lt;&gt;"",AA42&lt;MinMiles),"Only "&amp;TEXT(AA42,"#,##0")&amp;" miles since the previous fill, ",""),"")&amp;IFERROR(IF(AND(AB42&lt;&gt;"",N(AB42)&gt;0,I42*1&lt;N(AB42)),"Pump mileage lower than before, ",""),"")&amp;IFERROR(IF(AND(TRIM(I42&amp;"")&lt;&gt;"",TRIM(K42&amp;"")&lt;&gt;"",ABS(I42*1-K42*1)&gt;MileTolerance),"Pump mileage off from the odometer, ",""),"")&amp;IF(J42="No","No receipt from the driver, ","")&amp;IFERROR(IF(AND(W42&lt;&gt;"",OR(W42&lt;DayStart,W42&gt;DayEnd)),"Outside working hours, ",""),"")&amp;IFERROR(IF(AND(X42&lt;&gt;"",WEEKDAY(X42,2)=6,FlagSat="Yes"),"Saturday, ",""),"")&amp;IFERROR(IF(AND(X42&lt;&gt;"",WEEKDAY(X42,2)=7,FlagSun="Yes"),"Sunday, ",""),"")&amp;IF(AND(FlagPremium="Yes",OR(V42="Diesel",V42="Petrol"),OR(ISNUMBER(SEARCH("super",F42)),ISNUMBER(SEARCH("premium",F42)),ISNUMBER(SEARCH("ultimate",F42)),ISNUMBER(SEARCH("v-power",F42)),ISNUMBER(SEARCH("momentum",F42)),ISNUMBER(SEARCH("supreme",F42)))),"Premium fuel, ","")</f>
        <v/>
      </c>
      <c r="AD42" s="32" t="n">
        <f aca="false">IF(AC42="",0,1)</f>
        <v>0</v>
      </c>
      <c r="AE42" s="32" t="n">
        <f aca="false">IF(A42="",0,1)</f>
        <v>0</v>
      </c>
    </row>
    <row r="43" customFormat="false" ht="15" hidden="false" customHeight="false" outlineLevel="0" collapsed="false">
      <c r="A43" s="24"/>
      <c r="B43" s="25"/>
      <c r="C43" s="21"/>
      <c r="D43" s="19"/>
      <c r="E43" s="19"/>
      <c r="F43" s="19"/>
      <c r="G43" s="26"/>
      <c r="H43" s="27"/>
      <c r="I43" s="28"/>
      <c r="J43" s="19"/>
      <c r="K43" s="28"/>
      <c r="L43" s="29" t="str">
        <f aca="false">IF(AC43="","",LEFT(AC43,LEN(AC43)-2))</f>
        <v/>
      </c>
      <c r="M43" s="30"/>
      <c r="N43" s="30"/>
      <c r="O43" s="32" t="str">
        <f aca="false">IF(TRIM(C43&amp;"")="","",RIGHT(SUBSTITUTE(SUBSTITUTE(C43&amp;""," ",""),"*",""),4))</f>
        <v/>
      </c>
      <c r="P43" s="32" t="n">
        <f aca="false">IF(O43="",0,IFERROR(MATCH(O43,Vans!$D$2:$D$51,0),IFERROR(MATCH(VALUE(O43),Vans!$D$2:$D$51,0),0)))</f>
        <v>0</v>
      </c>
      <c r="Q43" s="32" t="str">
        <f aca="false">IF(P43=0,"",INDEX(Vans!$A$2:$A$51,P43)&amp;"")</f>
        <v/>
      </c>
      <c r="R43" s="32" t="str">
        <f aca="false">IF(A43="","",IF(TRIM(D43&amp;"")&lt;&gt;"",SUBSTITUTE(UPPER(TRIM(D43&amp;""))," ",""),SUBSTITUTE(UPPER(Q43)," ","")))</f>
        <v/>
      </c>
      <c r="S43" s="32" t="n">
        <f aca="false">IF(R43="",0,IFERROR(MATCH(R43,Vans!$G$2:$G$51,0),0))</f>
        <v>0</v>
      </c>
      <c r="T43" s="32" t="str">
        <f aca="false">IF(S43=0,"",INDEX(Vans!$B$2:$B$51,S43)&amp;"")</f>
        <v/>
      </c>
      <c r="U43" s="32" t="str">
        <f aca="false">IF(S43=0,"",INDEX(Vans!$C$2:$C$51,S43))</f>
        <v/>
      </c>
      <c r="V43" s="32" t="str">
        <f aca="false">IF(TRIM(F43&amp;"")="","",IF(ISNUMBER(SEARCH("adblue",F43)),"AdBlue",IF(OR(ISNUMBER(SEARCH("diesel",F43)),ISNUMBER(SEARCH("derv",F43)),ISNUMBER(SEARCH("ulsd",F43))),"Diesel",IF(OR(ISNUMBER(SEARCH("unleaded",F43)),ISNUMBER(SEARCH("petrol",F43)),ISNUMBER(SEARCH("ulp",F43))),"Petrol",IF(OR(ISNUMBER(SEARCH("electric",F43)),ISNUMBER(SEARCH("charg",F43)),ISNUMBER(SEARCH("kwh",F43))),"Electric","Other")))))</f>
        <v/>
      </c>
      <c r="W43" s="34" t="str">
        <f aca="false">IF(TRIM(B43&amp;"")&lt;&gt;"",IFERROR(MOD(B43*1,1),""),IF(A43="","",IFERROR(IF(MOD(A43*1,1)&gt;0,MOD(A43*1,1),""),"")))</f>
        <v/>
      </c>
      <c r="X43" s="35" t="str">
        <f aca="false">IF(A43="","",IFERROR(INT(A43*1),""))</f>
        <v/>
      </c>
      <c r="Y43" s="32" t="str">
        <f aca="false">IF(OR(X43="",NOT(OR(V43="Diesel",V43="Petrol"))),"",MAX(IF(O43="",0,COUNTIFS($O$2:$O$501,O43,$X$2:$X$501,X43,$V$2:$V$501,"Diesel")+COUNTIFS($O$2:$O$501,O43,$X$2:$X$501,X43,$V$2:$V$501,"Petrol")),IF(R43="",0,COUNTIFS($R$2:$R$501,R43,$X$2:$X$501,X43,$V$2:$V$501,"Diesel")+COUNTIFS($R$2:$R$501,R43,$X$2:$X$501,X43,$V$2:$V$501,"Petrol"))))</f>
        <v/>
      </c>
      <c r="Z43" s="32" t="str">
        <f aca="false">IF(OR(R43="",TRIM(I43&amp;"")="",NOT(OR(V43="Diesel",V43="Petrol"))),"",IFERROR(_xlfn.MAXIFS($I$2:$I$501,$R$2:$R$501,R43,$I$2:$I$501,"&lt;"&amp;I43,$V$2:$V$501,"&lt;&gt;AdBlue",$V$2:$V$501,"&lt;&gt;Other"),""))</f>
        <v/>
      </c>
      <c r="AA43" s="32" t="str">
        <f aca="false">IF(OR(Z43="",N(Z43)=0),"",I43-Z43)</f>
        <v/>
      </c>
      <c r="AB43" s="32" t="str">
        <f aca="false">IF(OR(R43="",TRIM(I43&amp;"")="",X43=""),"",IFERROR(_xlfn.MAXIFS($I$2:$I$501,$R$2:$R$501,R43,$X$2:$X$501,"&lt;"&amp;X43),""))</f>
        <v/>
      </c>
      <c r="AC43" s="32" t="str">
        <f aca="false">IF(V43="Other","Not fuel, ","")&amp;IFERROR(IF(AND(T43&lt;&gt;"",OR(AND(V43="Diesel",T43&lt;&gt;"Diesel"),AND(V43="Petrol",T43&lt;&gt;"Petrol",T43&lt;&gt;"Plug-in hybrid"),AND(V43="Electric",T43&lt;&gt;"Electric",T43&lt;&gt;"Plug-in hybrid"))),"Wrong fuel for this van, ",""),"")&amp;IFERROR(IF(AND(OR(V43="Diesel",V43="Petrol"),N(U43)&gt;0,G43*1&gt;N(U43)*(1+TankMargin)),"More than the tank holds, ",""),"")&amp;IF(AND(TRIM(D43&amp;"")&lt;&gt;"",Q43&lt;&gt;"",SUBSTITUTE(UPPER(Q43)," ","")&lt;&gt;R43),"Card used in another van, ","")&amp;IF(AND(TRIM(D43&amp;"")&lt;&gt;"",S43=0),"Not one of your vans, ","")&amp;IF(AND(A43&lt;&gt;"",R43="",O43&lt;&gt;"",P43=0),"Card not on your Vans list, ","")&amp;IF(N(Y43)&gt;1,"Filled twice that day, ","")&amp;IFERROR(IF(AND(AA43&lt;&gt;"",AA43&lt;MinMiles),"Only "&amp;TEXT(AA43,"#,##0")&amp;" miles since the previous fill, ",""),"")&amp;IFERROR(IF(AND(AB43&lt;&gt;"",N(AB43)&gt;0,I43*1&lt;N(AB43)),"Pump mileage lower than before, ",""),"")&amp;IFERROR(IF(AND(TRIM(I43&amp;"")&lt;&gt;"",TRIM(K43&amp;"")&lt;&gt;"",ABS(I43*1-K43*1)&gt;MileTolerance),"Pump mileage off from the odometer, ",""),"")&amp;IF(J43="No","No receipt from the driver, ","")&amp;IFERROR(IF(AND(W43&lt;&gt;"",OR(W43&lt;DayStart,W43&gt;DayEnd)),"Outside working hours, ",""),"")&amp;IFERROR(IF(AND(X43&lt;&gt;"",WEEKDAY(X43,2)=6,FlagSat="Yes"),"Saturday, ",""),"")&amp;IFERROR(IF(AND(X43&lt;&gt;"",WEEKDAY(X43,2)=7,FlagSun="Yes"),"Sunday, ",""),"")&amp;IF(AND(FlagPremium="Yes",OR(V43="Diesel",V43="Petrol"),OR(ISNUMBER(SEARCH("super",F43)),ISNUMBER(SEARCH("premium",F43)),ISNUMBER(SEARCH("ultimate",F43)),ISNUMBER(SEARCH("v-power",F43)),ISNUMBER(SEARCH("momentum",F43)),ISNUMBER(SEARCH("supreme",F43)))),"Premium fuel, ","")</f>
        <v/>
      </c>
      <c r="AD43" s="32" t="n">
        <f aca="false">IF(AC43="",0,1)</f>
        <v>0</v>
      </c>
      <c r="AE43" s="32" t="n">
        <f aca="false">IF(A43="",0,1)</f>
        <v>0</v>
      </c>
    </row>
    <row r="44" customFormat="false" ht="15" hidden="false" customHeight="false" outlineLevel="0" collapsed="false">
      <c r="A44" s="24"/>
      <c r="B44" s="25"/>
      <c r="C44" s="21"/>
      <c r="D44" s="19"/>
      <c r="E44" s="19"/>
      <c r="F44" s="19"/>
      <c r="G44" s="26"/>
      <c r="H44" s="27"/>
      <c r="I44" s="28"/>
      <c r="J44" s="19"/>
      <c r="K44" s="28"/>
      <c r="L44" s="29" t="str">
        <f aca="false">IF(AC44="","",LEFT(AC44,LEN(AC44)-2))</f>
        <v/>
      </c>
      <c r="M44" s="30"/>
      <c r="N44" s="30"/>
      <c r="O44" s="32" t="str">
        <f aca="false">IF(TRIM(C44&amp;"")="","",RIGHT(SUBSTITUTE(SUBSTITUTE(C44&amp;""," ",""),"*",""),4))</f>
        <v/>
      </c>
      <c r="P44" s="32" t="n">
        <f aca="false">IF(O44="",0,IFERROR(MATCH(O44,Vans!$D$2:$D$51,0),IFERROR(MATCH(VALUE(O44),Vans!$D$2:$D$51,0),0)))</f>
        <v>0</v>
      </c>
      <c r="Q44" s="32" t="str">
        <f aca="false">IF(P44=0,"",INDEX(Vans!$A$2:$A$51,P44)&amp;"")</f>
        <v/>
      </c>
      <c r="R44" s="32" t="str">
        <f aca="false">IF(A44="","",IF(TRIM(D44&amp;"")&lt;&gt;"",SUBSTITUTE(UPPER(TRIM(D44&amp;""))," ",""),SUBSTITUTE(UPPER(Q44)," ","")))</f>
        <v/>
      </c>
      <c r="S44" s="32" t="n">
        <f aca="false">IF(R44="",0,IFERROR(MATCH(R44,Vans!$G$2:$G$51,0),0))</f>
        <v>0</v>
      </c>
      <c r="T44" s="32" t="str">
        <f aca="false">IF(S44=0,"",INDEX(Vans!$B$2:$B$51,S44)&amp;"")</f>
        <v/>
      </c>
      <c r="U44" s="32" t="str">
        <f aca="false">IF(S44=0,"",INDEX(Vans!$C$2:$C$51,S44))</f>
        <v/>
      </c>
      <c r="V44" s="32" t="str">
        <f aca="false">IF(TRIM(F44&amp;"")="","",IF(ISNUMBER(SEARCH("adblue",F44)),"AdBlue",IF(OR(ISNUMBER(SEARCH("diesel",F44)),ISNUMBER(SEARCH("derv",F44)),ISNUMBER(SEARCH("ulsd",F44))),"Diesel",IF(OR(ISNUMBER(SEARCH("unleaded",F44)),ISNUMBER(SEARCH("petrol",F44)),ISNUMBER(SEARCH("ulp",F44))),"Petrol",IF(OR(ISNUMBER(SEARCH("electric",F44)),ISNUMBER(SEARCH("charg",F44)),ISNUMBER(SEARCH("kwh",F44))),"Electric","Other")))))</f>
        <v/>
      </c>
      <c r="W44" s="34" t="str">
        <f aca="false">IF(TRIM(B44&amp;"")&lt;&gt;"",IFERROR(MOD(B44*1,1),""),IF(A44="","",IFERROR(IF(MOD(A44*1,1)&gt;0,MOD(A44*1,1),""),"")))</f>
        <v/>
      </c>
      <c r="X44" s="35" t="str">
        <f aca="false">IF(A44="","",IFERROR(INT(A44*1),""))</f>
        <v/>
      </c>
      <c r="Y44" s="32" t="str">
        <f aca="false">IF(OR(X44="",NOT(OR(V44="Diesel",V44="Petrol"))),"",MAX(IF(O44="",0,COUNTIFS($O$2:$O$501,O44,$X$2:$X$501,X44,$V$2:$V$501,"Diesel")+COUNTIFS($O$2:$O$501,O44,$X$2:$X$501,X44,$V$2:$V$501,"Petrol")),IF(R44="",0,COUNTIFS($R$2:$R$501,R44,$X$2:$X$501,X44,$V$2:$V$501,"Diesel")+COUNTIFS($R$2:$R$501,R44,$X$2:$X$501,X44,$V$2:$V$501,"Petrol"))))</f>
        <v/>
      </c>
      <c r="Z44" s="32" t="str">
        <f aca="false">IF(OR(R44="",TRIM(I44&amp;"")="",NOT(OR(V44="Diesel",V44="Petrol"))),"",IFERROR(_xlfn.MAXIFS($I$2:$I$501,$R$2:$R$501,R44,$I$2:$I$501,"&lt;"&amp;I44,$V$2:$V$501,"&lt;&gt;AdBlue",$V$2:$V$501,"&lt;&gt;Other"),""))</f>
        <v/>
      </c>
      <c r="AA44" s="32" t="str">
        <f aca="false">IF(OR(Z44="",N(Z44)=0),"",I44-Z44)</f>
        <v/>
      </c>
      <c r="AB44" s="32" t="str">
        <f aca="false">IF(OR(R44="",TRIM(I44&amp;"")="",X44=""),"",IFERROR(_xlfn.MAXIFS($I$2:$I$501,$R$2:$R$501,R44,$X$2:$X$501,"&lt;"&amp;X44),""))</f>
        <v/>
      </c>
      <c r="AC44" s="32" t="str">
        <f aca="false">IF(V44="Other","Not fuel, ","")&amp;IFERROR(IF(AND(T44&lt;&gt;"",OR(AND(V44="Diesel",T44&lt;&gt;"Diesel"),AND(V44="Petrol",T44&lt;&gt;"Petrol",T44&lt;&gt;"Plug-in hybrid"),AND(V44="Electric",T44&lt;&gt;"Electric",T44&lt;&gt;"Plug-in hybrid"))),"Wrong fuel for this van, ",""),"")&amp;IFERROR(IF(AND(OR(V44="Diesel",V44="Petrol"),N(U44)&gt;0,G44*1&gt;N(U44)*(1+TankMargin)),"More than the tank holds, ",""),"")&amp;IF(AND(TRIM(D44&amp;"")&lt;&gt;"",Q44&lt;&gt;"",SUBSTITUTE(UPPER(Q44)," ","")&lt;&gt;R44),"Card used in another van, ","")&amp;IF(AND(TRIM(D44&amp;"")&lt;&gt;"",S44=0),"Not one of your vans, ","")&amp;IF(AND(A44&lt;&gt;"",R44="",O44&lt;&gt;"",P44=0),"Card not on your Vans list, ","")&amp;IF(N(Y44)&gt;1,"Filled twice that day, ","")&amp;IFERROR(IF(AND(AA44&lt;&gt;"",AA44&lt;MinMiles),"Only "&amp;TEXT(AA44,"#,##0")&amp;" miles since the previous fill, ",""),"")&amp;IFERROR(IF(AND(AB44&lt;&gt;"",N(AB44)&gt;0,I44*1&lt;N(AB44)),"Pump mileage lower than before, ",""),"")&amp;IFERROR(IF(AND(TRIM(I44&amp;"")&lt;&gt;"",TRIM(K44&amp;"")&lt;&gt;"",ABS(I44*1-K44*1)&gt;MileTolerance),"Pump mileage off from the odometer, ",""),"")&amp;IF(J44="No","No receipt from the driver, ","")&amp;IFERROR(IF(AND(W44&lt;&gt;"",OR(W44&lt;DayStart,W44&gt;DayEnd)),"Outside working hours, ",""),"")&amp;IFERROR(IF(AND(X44&lt;&gt;"",WEEKDAY(X44,2)=6,FlagSat="Yes"),"Saturday, ",""),"")&amp;IFERROR(IF(AND(X44&lt;&gt;"",WEEKDAY(X44,2)=7,FlagSun="Yes"),"Sunday, ",""),"")&amp;IF(AND(FlagPremium="Yes",OR(V44="Diesel",V44="Petrol"),OR(ISNUMBER(SEARCH("super",F44)),ISNUMBER(SEARCH("premium",F44)),ISNUMBER(SEARCH("ultimate",F44)),ISNUMBER(SEARCH("v-power",F44)),ISNUMBER(SEARCH("momentum",F44)),ISNUMBER(SEARCH("supreme",F44)))),"Premium fuel, ","")</f>
        <v/>
      </c>
      <c r="AD44" s="32" t="n">
        <f aca="false">IF(AC44="",0,1)</f>
        <v>0</v>
      </c>
      <c r="AE44" s="32" t="n">
        <f aca="false">IF(A44="",0,1)</f>
        <v>0</v>
      </c>
    </row>
    <row r="45" customFormat="false" ht="15" hidden="false" customHeight="false" outlineLevel="0" collapsed="false">
      <c r="A45" s="24"/>
      <c r="B45" s="25"/>
      <c r="C45" s="21"/>
      <c r="D45" s="19"/>
      <c r="E45" s="19"/>
      <c r="F45" s="19"/>
      <c r="G45" s="26"/>
      <c r="H45" s="27"/>
      <c r="I45" s="28"/>
      <c r="J45" s="19"/>
      <c r="K45" s="28"/>
      <c r="L45" s="29" t="str">
        <f aca="false">IF(AC45="","",LEFT(AC45,LEN(AC45)-2))</f>
        <v/>
      </c>
      <c r="M45" s="30"/>
      <c r="N45" s="30"/>
      <c r="O45" s="32" t="str">
        <f aca="false">IF(TRIM(C45&amp;"")="","",RIGHT(SUBSTITUTE(SUBSTITUTE(C45&amp;""," ",""),"*",""),4))</f>
        <v/>
      </c>
      <c r="P45" s="32" t="n">
        <f aca="false">IF(O45="",0,IFERROR(MATCH(O45,Vans!$D$2:$D$51,0),IFERROR(MATCH(VALUE(O45),Vans!$D$2:$D$51,0),0)))</f>
        <v>0</v>
      </c>
      <c r="Q45" s="32" t="str">
        <f aca="false">IF(P45=0,"",INDEX(Vans!$A$2:$A$51,P45)&amp;"")</f>
        <v/>
      </c>
      <c r="R45" s="32" t="str">
        <f aca="false">IF(A45="","",IF(TRIM(D45&amp;"")&lt;&gt;"",SUBSTITUTE(UPPER(TRIM(D45&amp;""))," ",""),SUBSTITUTE(UPPER(Q45)," ","")))</f>
        <v/>
      </c>
      <c r="S45" s="32" t="n">
        <f aca="false">IF(R45="",0,IFERROR(MATCH(R45,Vans!$G$2:$G$51,0),0))</f>
        <v>0</v>
      </c>
      <c r="T45" s="32" t="str">
        <f aca="false">IF(S45=0,"",INDEX(Vans!$B$2:$B$51,S45)&amp;"")</f>
        <v/>
      </c>
      <c r="U45" s="32" t="str">
        <f aca="false">IF(S45=0,"",INDEX(Vans!$C$2:$C$51,S45))</f>
        <v/>
      </c>
      <c r="V45" s="32" t="str">
        <f aca="false">IF(TRIM(F45&amp;"")="","",IF(ISNUMBER(SEARCH("adblue",F45)),"AdBlue",IF(OR(ISNUMBER(SEARCH("diesel",F45)),ISNUMBER(SEARCH("derv",F45)),ISNUMBER(SEARCH("ulsd",F45))),"Diesel",IF(OR(ISNUMBER(SEARCH("unleaded",F45)),ISNUMBER(SEARCH("petrol",F45)),ISNUMBER(SEARCH("ulp",F45))),"Petrol",IF(OR(ISNUMBER(SEARCH("electric",F45)),ISNUMBER(SEARCH("charg",F45)),ISNUMBER(SEARCH("kwh",F45))),"Electric","Other")))))</f>
        <v/>
      </c>
      <c r="W45" s="34" t="str">
        <f aca="false">IF(TRIM(B45&amp;"")&lt;&gt;"",IFERROR(MOD(B45*1,1),""),IF(A45="","",IFERROR(IF(MOD(A45*1,1)&gt;0,MOD(A45*1,1),""),"")))</f>
        <v/>
      </c>
      <c r="X45" s="35" t="str">
        <f aca="false">IF(A45="","",IFERROR(INT(A45*1),""))</f>
        <v/>
      </c>
      <c r="Y45" s="32" t="str">
        <f aca="false">IF(OR(X45="",NOT(OR(V45="Diesel",V45="Petrol"))),"",MAX(IF(O45="",0,COUNTIFS($O$2:$O$501,O45,$X$2:$X$501,X45,$V$2:$V$501,"Diesel")+COUNTIFS($O$2:$O$501,O45,$X$2:$X$501,X45,$V$2:$V$501,"Petrol")),IF(R45="",0,COUNTIFS($R$2:$R$501,R45,$X$2:$X$501,X45,$V$2:$V$501,"Diesel")+COUNTIFS($R$2:$R$501,R45,$X$2:$X$501,X45,$V$2:$V$501,"Petrol"))))</f>
        <v/>
      </c>
      <c r="Z45" s="32" t="str">
        <f aca="false">IF(OR(R45="",TRIM(I45&amp;"")="",NOT(OR(V45="Diesel",V45="Petrol"))),"",IFERROR(_xlfn.MAXIFS($I$2:$I$501,$R$2:$R$501,R45,$I$2:$I$501,"&lt;"&amp;I45,$V$2:$V$501,"&lt;&gt;AdBlue",$V$2:$V$501,"&lt;&gt;Other"),""))</f>
        <v/>
      </c>
      <c r="AA45" s="32" t="str">
        <f aca="false">IF(OR(Z45="",N(Z45)=0),"",I45-Z45)</f>
        <v/>
      </c>
      <c r="AB45" s="32" t="str">
        <f aca="false">IF(OR(R45="",TRIM(I45&amp;"")="",X45=""),"",IFERROR(_xlfn.MAXIFS($I$2:$I$501,$R$2:$R$501,R45,$X$2:$X$501,"&lt;"&amp;X45),""))</f>
        <v/>
      </c>
      <c r="AC45" s="32" t="str">
        <f aca="false">IF(V45="Other","Not fuel, ","")&amp;IFERROR(IF(AND(T45&lt;&gt;"",OR(AND(V45="Diesel",T45&lt;&gt;"Diesel"),AND(V45="Petrol",T45&lt;&gt;"Petrol",T45&lt;&gt;"Plug-in hybrid"),AND(V45="Electric",T45&lt;&gt;"Electric",T45&lt;&gt;"Plug-in hybrid"))),"Wrong fuel for this van, ",""),"")&amp;IFERROR(IF(AND(OR(V45="Diesel",V45="Petrol"),N(U45)&gt;0,G45*1&gt;N(U45)*(1+TankMargin)),"More than the tank holds, ",""),"")&amp;IF(AND(TRIM(D45&amp;"")&lt;&gt;"",Q45&lt;&gt;"",SUBSTITUTE(UPPER(Q45)," ","")&lt;&gt;R45),"Card used in another van, ","")&amp;IF(AND(TRIM(D45&amp;"")&lt;&gt;"",S45=0),"Not one of your vans, ","")&amp;IF(AND(A45&lt;&gt;"",R45="",O45&lt;&gt;"",P45=0),"Card not on your Vans list, ","")&amp;IF(N(Y45)&gt;1,"Filled twice that day, ","")&amp;IFERROR(IF(AND(AA45&lt;&gt;"",AA45&lt;MinMiles),"Only "&amp;TEXT(AA45,"#,##0")&amp;" miles since the previous fill, ",""),"")&amp;IFERROR(IF(AND(AB45&lt;&gt;"",N(AB45)&gt;0,I45*1&lt;N(AB45)),"Pump mileage lower than before, ",""),"")&amp;IFERROR(IF(AND(TRIM(I45&amp;"")&lt;&gt;"",TRIM(K45&amp;"")&lt;&gt;"",ABS(I45*1-K45*1)&gt;MileTolerance),"Pump mileage off from the odometer, ",""),"")&amp;IF(J45="No","No receipt from the driver, ","")&amp;IFERROR(IF(AND(W45&lt;&gt;"",OR(W45&lt;DayStart,W45&gt;DayEnd)),"Outside working hours, ",""),"")&amp;IFERROR(IF(AND(X45&lt;&gt;"",WEEKDAY(X45,2)=6,FlagSat="Yes"),"Saturday, ",""),"")&amp;IFERROR(IF(AND(X45&lt;&gt;"",WEEKDAY(X45,2)=7,FlagSun="Yes"),"Sunday, ",""),"")&amp;IF(AND(FlagPremium="Yes",OR(V45="Diesel",V45="Petrol"),OR(ISNUMBER(SEARCH("super",F45)),ISNUMBER(SEARCH("premium",F45)),ISNUMBER(SEARCH("ultimate",F45)),ISNUMBER(SEARCH("v-power",F45)),ISNUMBER(SEARCH("momentum",F45)),ISNUMBER(SEARCH("supreme",F45)))),"Premium fuel, ","")</f>
        <v/>
      </c>
      <c r="AD45" s="32" t="n">
        <f aca="false">IF(AC45="",0,1)</f>
        <v>0</v>
      </c>
      <c r="AE45" s="32" t="n">
        <f aca="false">IF(A45="",0,1)</f>
        <v>0</v>
      </c>
    </row>
    <row r="46" customFormat="false" ht="15" hidden="false" customHeight="false" outlineLevel="0" collapsed="false">
      <c r="A46" s="24"/>
      <c r="B46" s="25"/>
      <c r="C46" s="21"/>
      <c r="D46" s="19"/>
      <c r="E46" s="19"/>
      <c r="F46" s="19"/>
      <c r="G46" s="26"/>
      <c r="H46" s="27"/>
      <c r="I46" s="28"/>
      <c r="J46" s="19"/>
      <c r="K46" s="28"/>
      <c r="L46" s="29" t="str">
        <f aca="false">IF(AC46="","",LEFT(AC46,LEN(AC46)-2))</f>
        <v/>
      </c>
      <c r="M46" s="30"/>
      <c r="N46" s="30"/>
      <c r="O46" s="32" t="str">
        <f aca="false">IF(TRIM(C46&amp;"")="","",RIGHT(SUBSTITUTE(SUBSTITUTE(C46&amp;""," ",""),"*",""),4))</f>
        <v/>
      </c>
      <c r="P46" s="32" t="n">
        <f aca="false">IF(O46="",0,IFERROR(MATCH(O46,Vans!$D$2:$D$51,0),IFERROR(MATCH(VALUE(O46),Vans!$D$2:$D$51,0),0)))</f>
        <v>0</v>
      </c>
      <c r="Q46" s="32" t="str">
        <f aca="false">IF(P46=0,"",INDEX(Vans!$A$2:$A$51,P46)&amp;"")</f>
        <v/>
      </c>
      <c r="R46" s="32" t="str">
        <f aca="false">IF(A46="","",IF(TRIM(D46&amp;"")&lt;&gt;"",SUBSTITUTE(UPPER(TRIM(D46&amp;""))," ",""),SUBSTITUTE(UPPER(Q46)," ","")))</f>
        <v/>
      </c>
      <c r="S46" s="32" t="n">
        <f aca="false">IF(R46="",0,IFERROR(MATCH(R46,Vans!$G$2:$G$51,0),0))</f>
        <v>0</v>
      </c>
      <c r="T46" s="32" t="str">
        <f aca="false">IF(S46=0,"",INDEX(Vans!$B$2:$B$51,S46)&amp;"")</f>
        <v/>
      </c>
      <c r="U46" s="32" t="str">
        <f aca="false">IF(S46=0,"",INDEX(Vans!$C$2:$C$51,S46))</f>
        <v/>
      </c>
      <c r="V46" s="32" t="str">
        <f aca="false">IF(TRIM(F46&amp;"")="","",IF(ISNUMBER(SEARCH("adblue",F46)),"AdBlue",IF(OR(ISNUMBER(SEARCH("diesel",F46)),ISNUMBER(SEARCH("derv",F46)),ISNUMBER(SEARCH("ulsd",F46))),"Diesel",IF(OR(ISNUMBER(SEARCH("unleaded",F46)),ISNUMBER(SEARCH("petrol",F46)),ISNUMBER(SEARCH("ulp",F46))),"Petrol",IF(OR(ISNUMBER(SEARCH("electric",F46)),ISNUMBER(SEARCH("charg",F46)),ISNUMBER(SEARCH("kwh",F46))),"Electric","Other")))))</f>
        <v/>
      </c>
      <c r="W46" s="34" t="str">
        <f aca="false">IF(TRIM(B46&amp;"")&lt;&gt;"",IFERROR(MOD(B46*1,1),""),IF(A46="","",IFERROR(IF(MOD(A46*1,1)&gt;0,MOD(A46*1,1),""),"")))</f>
        <v/>
      </c>
      <c r="X46" s="35" t="str">
        <f aca="false">IF(A46="","",IFERROR(INT(A46*1),""))</f>
        <v/>
      </c>
      <c r="Y46" s="32" t="str">
        <f aca="false">IF(OR(X46="",NOT(OR(V46="Diesel",V46="Petrol"))),"",MAX(IF(O46="",0,COUNTIFS($O$2:$O$501,O46,$X$2:$X$501,X46,$V$2:$V$501,"Diesel")+COUNTIFS($O$2:$O$501,O46,$X$2:$X$501,X46,$V$2:$V$501,"Petrol")),IF(R46="",0,COUNTIFS($R$2:$R$501,R46,$X$2:$X$501,X46,$V$2:$V$501,"Diesel")+COUNTIFS($R$2:$R$501,R46,$X$2:$X$501,X46,$V$2:$V$501,"Petrol"))))</f>
        <v/>
      </c>
      <c r="Z46" s="32" t="str">
        <f aca="false">IF(OR(R46="",TRIM(I46&amp;"")="",NOT(OR(V46="Diesel",V46="Petrol"))),"",IFERROR(_xlfn.MAXIFS($I$2:$I$501,$R$2:$R$501,R46,$I$2:$I$501,"&lt;"&amp;I46,$V$2:$V$501,"&lt;&gt;AdBlue",$V$2:$V$501,"&lt;&gt;Other"),""))</f>
        <v/>
      </c>
      <c r="AA46" s="32" t="str">
        <f aca="false">IF(OR(Z46="",N(Z46)=0),"",I46-Z46)</f>
        <v/>
      </c>
      <c r="AB46" s="32" t="str">
        <f aca="false">IF(OR(R46="",TRIM(I46&amp;"")="",X46=""),"",IFERROR(_xlfn.MAXIFS($I$2:$I$501,$R$2:$R$501,R46,$X$2:$X$501,"&lt;"&amp;X46),""))</f>
        <v/>
      </c>
      <c r="AC46" s="32" t="str">
        <f aca="false">IF(V46="Other","Not fuel, ","")&amp;IFERROR(IF(AND(T46&lt;&gt;"",OR(AND(V46="Diesel",T46&lt;&gt;"Diesel"),AND(V46="Petrol",T46&lt;&gt;"Petrol",T46&lt;&gt;"Plug-in hybrid"),AND(V46="Electric",T46&lt;&gt;"Electric",T46&lt;&gt;"Plug-in hybrid"))),"Wrong fuel for this van, ",""),"")&amp;IFERROR(IF(AND(OR(V46="Diesel",V46="Petrol"),N(U46)&gt;0,G46*1&gt;N(U46)*(1+TankMargin)),"More than the tank holds, ",""),"")&amp;IF(AND(TRIM(D46&amp;"")&lt;&gt;"",Q46&lt;&gt;"",SUBSTITUTE(UPPER(Q46)," ","")&lt;&gt;R46),"Card used in another van, ","")&amp;IF(AND(TRIM(D46&amp;"")&lt;&gt;"",S46=0),"Not one of your vans, ","")&amp;IF(AND(A46&lt;&gt;"",R46="",O46&lt;&gt;"",P46=0),"Card not on your Vans list, ","")&amp;IF(N(Y46)&gt;1,"Filled twice that day, ","")&amp;IFERROR(IF(AND(AA46&lt;&gt;"",AA46&lt;MinMiles),"Only "&amp;TEXT(AA46,"#,##0")&amp;" miles since the previous fill, ",""),"")&amp;IFERROR(IF(AND(AB46&lt;&gt;"",N(AB46)&gt;0,I46*1&lt;N(AB46)),"Pump mileage lower than before, ",""),"")&amp;IFERROR(IF(AND(TRIM(I46&amp;"")&lt;&gt;"",TRIM(K46&amp;"")&lt;&gt;"",ABS(I46*1-K46*1)&gt;MileTolerance),"Pump mileage off from the odometer, ",""),"")&amp;IF(J46="No","No receipt from the driver, ","")&amp;IFERROR(IF(AND(W46&lt;&gt;"",OR(W46&lt;DayStart,W46&gt;DayEnd)),"Outside working hours, ",""),"")&amp;IFERROR(IF(AND(X46&lt;&gt;"",WEEKDAY(X46,2)=6,FlagSat="Yes"),"Saturday, ",""),"")&amp;IFERROR(IF(AND(X46&lt;&gt;"",WEEKDAY(X46,2)=7,FlagSun="Yes"),"Sunday, ",""),"")&amp;IF(AND(FlagPremium="Yes",OR(V46="Diesel",V46="Petrol"),OR(ISNUMBER(SEARCH("super",F46)),ISNUMBER(SEARCH("premium",F46)),ISNUMBER(SEARCH("ultimate",F46)),ISNUMBER(SEARCH("v-power",F46)),ISNUMBER(SEARCH("momentum",F46)),ISNUMBER(SEARCH("supreme",F46)))),"Premium fuel, ","")</f>
        <v/>
      </c>
      <c r="AD46" s="32" t="n">
        <f aca="false">IF(AC46="",0,1)</f>
        <v>0</v>
      </c>
      <c r="AE46" s="32" t="n">
        <f aca="false">IF(A46="",0,1)</f>
        <v>0</v>
      </c>
    </row>
    <row r="47" customFormat="false" ht="15" hidden="false" customHeight="false" outlineLevel="0" collapsed="false">
      <c r="A47" s="24"/>
      <c r="B47" s="25"/>
      <c r="C47" s="21"/>
      <c r="D47" s="19"/>
      <c r="E47" s="19"/>
      <c r="F47" s="19"/>
      <c r="G47" s="26"/>
      <c r="H47" s="27"/>
      <c r="I47" s="28"/>
      <c r="J47" s="19"/>
      <c r="K47" s="28"/>
      <c r="L47" s="29" t="str">
        <f aca="false">IF(AC47="","",LEFT(AC47,LEN(AC47)-2))</f>
        <v/>
      </c>
      <c r="M47" s="30"/>
      <c r="N47" s="30"/>
      <c r="O47" s="32" t="str">
        <f aca="false">IF(TRIM(C47&amp;"")="","",RIGHT(SUBSTITUTE(SUBSTITUTE(C47&amp;""," ",""),"*",""),4))</f>
        <v/>
      </c>
      <c r="P47" s="32" t="n">
        <f aca="false">IF(O47="",0,IFERROR(MATCH(O47,Vans!$D$2:$D$51,0),IFERROR(MATCH(VALUE(O47),Vans!$D$2:$D$51,0),0)))</f>
        <v>0</v>
      </c>
      <c r="Q47" s="32" t="str">
        <f aca="false">IF(P47=0,"",INDEX(Vans!$A$2:$A$51,P47)&amp;"")</f>
        <v/>
      </c>
      <c r="R47" s="32" t="str">
        <f aca="false">IF(A47="","",IF(TRIM(D47&amp;"")&lt;&gt;"",SUBSTITUTE(UPPER(TRIM(D47&amp;""))," ",""),SUBSTITUTE(UPPER(Q47)," ","")))</f>
        <v/>
      </c>
      <c r="S47" s="32" t="n">
        <f aca="false">IF(R47="",0,IFERROR(MATCH(R47,Vans!$G$2:$G$51,0),0))</f>
        <v>0</v>
      </c>
      <c r="T47" s="32" t="str">
        <f aca="false">IF(S47=0,"",INDEX(Vans!$B$2:$B$51,S47)&amp;"")</f>
        <v/>
      </c>
      <c r="U47" s="32" t="str">
        <f aca="false">IF(S47=0,"",INDEX(Vans!$C$2:$C$51,S47))</f>
        <v/>
      </c>
      <c r="V47" s="32" t="str">
        <f aca="false">IF(TRIM(F47&amp;"")="","",IF(ISNUMBER(SEARCH("adblue",F47)),"AdBlue",IF(OR(ISNUMBER(SEARCH("diesel",F47)),ISNUMBER(SEARCH("derv",F47)),ISNUMBER(SEARCH("ulsd",F47))),"Diesel",IF(OR(ISNUMBER(SEARCH("unleaded",F47)),ISNUMBER(SEARCH("petrol",F47)),ISNUMBER(SEARCH("ulp",F47))),"Petrol",IF(OR(ISNUMBER(SEARCH("electric",F47)),ISNUMBER(SEARCH("charg",F47)),ISNUMBER(SEARCH("kwh",F47))),"Electric","Other")))))</f>
        <v/>
      </c>
      <c r="W47" s="34" t="str">
        <f aca="false">IF(TRIM(B47&amp;"")&lt;&gt;"",IFERROR(MOD(B47*1,1),""),IF(A47="","",IFERROR(IF(MOD(A47*1,1)&gt;0,MOD(A47*1,1),""),"")))</f>
        <v/>
      </c>
      <c r="X47" s="35" t="str">
        <f aca="false">IF(A47="","",IFERROR(INT(A47*1),""))</f>
        <v/>
      </c>
      <c r="Y47" s="32" t="str">
        <f aca="false">IF(OR(X47="",NOT(OR(V47="Diesel",V47="Petrol"))),"",MAX(IF(O47="",0,COUNTIFS($O$2:$O$501,O47,$X$2:$X$501,X47,$V$2:$V$501,"Diesel")+COUNTIFS($O$2:$O$501,O47,$X$2:$X$501,X47,$V$2:$V$501,"Petrol")),IF(R47="",0,COUNTIFS($R$2:$R$501,R47,$X$2:$X$501,X47,$V$2:$V$501,"Diesel")+COUNTIFS($R$2:$R$501,R47,$X$2:$X$501,X47,$V$2:$V$501,"Petrol"))))</f>
        <v/>
      </c>
      <c r="Z47" s="32" t="str">
        <f aca="false">IF(OR(R47="",TRIM(I47&amp;"")="",NOT(OR(V47="Diesel",V47="Petrol"))),"",IFERROR(_xlfn.MAXIFS($I$2:$I$501,$R$2:$R$501,R47,$I$2:$I$501,"&lt;"&amp;I47,$V$2:$V$501,"&lt;&gt;AdBlue",$V$2:$V$501,"&lt;&gt;Other"),""))</f>
        <v/>
      </c>
      <c r="AA47" s="32" t="str">
        <f aca="false">IF(OR(Z47="",N(Z47)=0),"",I47-Z47)</f>
        <v/>
      </c>
      <c r="AB47" s="32" t="str">
        <f aca="false">IF(OR(R47="",TRIM(I47&amp;"")="",X47=""),"",IFERROR(_xlfn.MAXIFS($I$2:$I$501,$R$2:$R$501,R47,$X$2:$X$501,"&lt;"&amp;X47),""))</f>
        <v/>
      </c>
      <c r="AC47" s="32" t="str">
        <f aca="false">IF(V47="Other","Not fuel, ","")&amp;IFERROR(IF(AND(T47&lt;&gt;"",OR(AND(V47="Diesel",T47&lt;&gt;"Diesel"),AND(V47="Petrol",T47&lt;&gt;"Petrol",T47&lt;&gt;"Plug-in hybrid"),AND(V47="Electric",T47&lt;&gt;"Electric",T47&lt;&gt;"Plug-in hybrid"))),"Wrong fuel for this van, ",""),"")&amp;IFERROR(IF(AND(OR(V47="Diesel",V47="Petrol"),N(U47)&gt;0,G47*1&gt;N(U47)*(1+TankMargin)),"More than the tank holds, ",""),"")&amp;IF(AND(TRIM(D47&amp;"")&lt;&gt;"",Q47&lt;&gt;"",SUBSTITUTE(UPPER(Q47)," ","")&lt;&gt;R47),"Card used in another van, ","")&amp;IF(AND(TRIM(D47&amp;"")&lt;&gt;"",S47=0),"Not one of your vans, ","")&amp;IF(AND(A47&lt;&gt;"",R47="",O47&lt;&gt;"",P47=0),"Card not on your Vans list, ","")&amp;IF(N(Y47)&gt;1,"Filled twice that day, ","")&amp;IFERROR(IF(AND(AA47&lt;&gt;"",AA47&lt;MinMiles),"Only "&amp;TEXT(AA47,"#,##0")&amp;" miles since the previous fill, ",""),"")&amp;IFERROR(IF(AND(AB47&lt;&gt;"",N(AB47)&gt;0,I47*1&lt;N(AB47)),"Pump mileage lower than before, ",""),"")&amp;IFERROR(IF(AND(TRIM(I47&amp;"")&lt;&gt;"",TRIM(K47&amp;"")&lt;&gt;"",ABS(I47*1-K47*1)&gt;MileTolerance),"Pump mileage off from the odometer, ",""),"")&amp;IF(J47="No","No receipt from the driver, ","")&amp;IFERROR(IF(AND(W47&lt;&gt;"",OR(W47&lt;DayStart,W47&gt;DayEnd)),"Outside working hours, ",""),"")&amp;IFERROR(IF(AND(X47&lt;&gt;"",WEEKDAY(X47,2)=6,FlagSat="Yes"),"Saturday, ",""),"")&amp;IFERROR(IF(AND(X47&lt;&gt;"",WEEKDAY(X47,2)=7,FlagSun="Yes"),"Sunday, ",""),"")&amp;IF(AND(FlagPremium="Yes",OR(V47="Diesel",V47="Petrol"),OR(ISNUMBER(SEARCH("super",F47)),ISNUMBER(SEARCH("premium",F47)),ISNUMBER(SEARCH("ultimate",F47)),ISNUMBER(SEARCH("v-power",F47)),ISNUMBER(SEARCH("momentum",F47)),ISNUMBER(SEARCH("supreme",F47)))),"Premium fuel, ","")</f>
        <v/>
      </c>
      <c r="AD47" s="32" t="n">
        <f aca="false">IF(AC47="",0,1)</f>
        <v>0</v>
      </c>
      <c r="AE47" s="32" t="n">
        <f aca="false">IF(A47="",0,1)</f>
        <v>0</v>
      </c>
    </row>
    <row r="48" customFormat="false" ht="15" hidden="false" customHeight="false" outlineLevel="0" collapsed="false">
      <c r="A48" s="24"/>
      <c r="B48" s="25"/>
      <c r="C48" s="21"/>
      <c r="D48" s="19"/>
      <c r="E48" s="19"/>
      <c r="F48" s="19"/>
      <c r="G48" s="26"/>
      <c r="H48" s="27"/>
      <c r="I48" s="28"/>
      <c r="J48" s="19"/>
      <c r="K48" s="28"/>
      <c r="L48" s="29" t="str">
        <f aca="false">IF(AC48="","",LEFT(AC48,LEN(AC48)-2))</f>
        <v/>
      </c>
      <c r="M48" s="30"/>
      <c r="N48" s="30"/>
      <c r="O48" s="32" t="str">
        <f aca="false">IF(TRIM(C48&amp;"")="","",RIGHT(SUBSTITUTE(SUBSTITUTE(C48&amp;""," ",""),"*",""),4))</f>
        <v/>
      </c>
      <c r="P48" s="32" t="n">
        <f aca="false">IF(O48="",0,IFERROR(MATCH(O48,Vans!$D$2:$D$51,0),IFERROR(MATCH(VALUE(O48),Vans!$D$2:$D$51,0),0)))</f>
        <v>0</v>
      </c>
      <c r="Q48" s="32" t="str">
        <f aca="false">IF(P48=0,"",INDEX(Vans!$A$2:$A$51,P48)&amp;"")</f>
        <v/>
      </c>
      <c r="R48" s="32" t="str">
        <f aca="false">IF(A48="","",IF(TRIM(D48&amp;"")&lt;&gt;"",SUBSTITUTE(UPPER(TRIM(D48&amp;""))," ",""),SUBSTITUTE(UPPER(Q48)," ","")))</f>
        <v/>
      </c>
      <c r="S48" s="32" t="n">
        <f aca="false">IF(R48="",0,IFERROR(MATCH(R48,Vans!$G$2:$G$51,0),0))</f>
        <v>0</v>
      </c>
      <c r="T48" s="32" t="str">
        <f aca="false">IF(S48=0,"",INDEX(Vans!$B$2:$B$51,S48)&amp;"")</f>
        <v/>
      </c>
      <c r="U48" s="32" t="str">
        <f aca="false">IF(S48=0,"",INDEX(Vans!$C$2:$C$51,S48))</f>
        <v/>
      </c>
      <c r="V48" s="32" t="str">
        <f aca="false">IF(TRIM(F48&amp;"")="","",IF(ISNUMBER(SEARCH("adblue",F48)),"AdBlue",IF(OR(ISNUMBER(SEARCH("diesel",F48)),ISNUMBER(SEARCH("derv",F48)),ISNUMBER(SEARCH("ulsd",F48))),"Diesel",IF(OR(ISNUMBER(SEARCH("unleaded",F48)),ISNUMBER(SEARCH("petrol",F48)),ISNUMBER(SEARCH("ulp",F48))),"Petrol",IF(OR(ISNUMBER(SEARCH("electric",F48)),ISNUMBER(SEARCH("charg",F48)),ISNUMBER(SEARCH("kwh",F48))),"Electric","Other")))))</f>
        <v/>
      </c>
      <c r="W48" s="34" t="str">
        <f aca="false">IF(TRIM(B48&amp;"")&lt;&gt;"",IFERROR(MOD(B48*1,1),""),IF(A48="","",IFERROR(IF(MOD(A48*1,1)&gt;0,MOD(A48*1,1),""),"")))</f>
        <v/>
      </c>
      <c r="X48" s="35" t="str">
        <f aca="false">IF(A48="","",IFERROR(INT(A48*1),""))</f>
        <v/>
      </c>
      <c r="Y48" s="32" t="str">
        <f aca="false">IF(OR(X48="",NOT(OR(V48="Diesel",V48="Petrol"))),"",MAX(IF(O48="",0,COUNTIFS($O$2:$O$501,O48,$X$2:$X$501,X48,$V$2:$V$501,"Diesel")+COUNTIFS($O$2:$O$501,O48,$X$2:$X$501,X48,$V$2:$V$501,"Petrol")),IF(R48="",0,COUNTIFS($R$2:$R$501,R48,$X$2:$X$501,X48,$V$2:$V$501,"Diesel")+COUNTIFS($R$2:$R$501,R48,$X$2:$X$501,X48,$V$2:$V$501,"Petrol"))))</f>
        <v/>
      </c>
      <c r="Z48" s="32" t="str">
        <f aca="false">IF(OR(R48="",TRIM(I48&amp;"")="",NOT(OR(V48="Diesel",V48="Petrol"))),"",IFERROR(_xlfn.MAXIFS($I$2:$I$501,$R$2:$R$501,R48,$I$2:$I$501,"&lt;"&amp;I48,$V$2:$V$501,"&lt;&gt;AdBlue",$V$2:$V$501,"&lt;&gt;Other"),""))</f>
        <v/>
      </c>
      <c r="AA48" s="32" t="str">
        <f aca="false">IF(OR(Z48="",N(Z48)=0),"",I48-Z48)</f>
        <v/>
      </c>
      <c r="AB48" s="32" t="str">
        <f aca="false">IF(OR(R48="",TRIM(I48&amp;"")="",X48=""),"",IFERROR(_xlfn.MAXIFS($I$2:$I$501,$R$2:$R$501,R48,$X$2:$X$501,"&lt;"&amp;X48),""))</f>
        <v/>
      </c>
      <c r="AC48" s="32" t="str">
        <f aca="false">IF(V48="Other","Not fuel, ","")&amp;IFERROR(IF(AND(T48&lt;&gt;"",OR(AND(V48="Diesel",T48&lt;&gt;"Diesel"),AND(V48="Petrol",T48&lt;&gt;"Petrol",T48&lt;&gt;"Plug-in hybrid"),AND(V48="Electric",T48&lt;&gt;"Electric",T48&lt;&gt;"Plug-in hybrid"))),"Wrong fuel for this van, ",""),"")&amp;IFERROR(IF(AND(OR(V48="Diesel",V48="Petrol"),N(U48)&gt;0,G48*1&gt;N(U48)*(1+TankMargin)),"More than the tank holds, ",""),"")&amp;IF(AND(TRIM(D48&amp;"")&lt;&gt;"",Q48&lt;&gt;"",SUBSTITUTE(UPPER(Q48)," ","")&lt;&gt;R48),"Card used in another van, ","")&amp;IF(AND(TRIM(D48&amp;"")&lt;&gt;"",S48=0),"Not one of your vans, ","")&amp;IF(AND(A48&lt;&gt;"",R48="",O48&lt;&gt;"",P48=0),"Card not on your Vans list, ","")&amp;IF(N(Y48)&gt;1,"Filled twice that day, ","")&amp;IFERROR(IF(AND(AA48&lt;&gt;"",AA48&lt;MinMiles),"Only "&amp;TEXT(AA48,"#,##0")&amp;" miles since the previous fill, ",""),"")&amp;IFERROR(IF(AND(AB48&lt;&gt;"",N(AB48)&gt;0,I48*1&lt;N(AB48)),"Pump mileage lower than before, ",""),"")&amp;IFERROR(IF(AND(TRIM(I48&amp;"")&lt;&gt;"",TRIM(K48&amp;"")&lt;&gt;"",ABS(I48*1-K48*1)&gt;MileTolerance),"Pump mileage off from the odometer, ",""),"")&amp;IF(J48="No","No receipt from the driver, ","")&amp;IFERROR(IF(AND(W48&lt;&gt;"",OR(W48&lt;DayStart,W48&gt;DayEnd)),"Outside working hours, ",""),"")&amp;IFERROR(IF(AND(X48&lt;&gt;"",WEEKDAY(X48,2)=6,FlagSat="Yes"),"Saturday, ",""),"")&amp;IFERROR(IF(AND(X48&lt;&gt;"",WEEKDAY(X48,2)=7,FlagSun="Yes"),"Sunday, ",""),"")&amp;IF(AND(FlagPremium="Yes",OR(V48="Diesel",V48="Petrol"),OR(ISNUMBER(SEARCH("super",F48)),ISNUMBER(SEARCH("premium",F48)),ISNUMBER(SEARCH("ultimate",F48)),ISNUMBER(SEARCH("v-power",F48)),ISNUMBER(SEARCH("momentum",F48)),ISNUMBER(SEARCH("supreme",F48)))),"Premium fuel, ","")</f>
        <v/>
      </c>
      <c r="AD48" s="32" t="n">
        <f aca="false">IF(AC48="",0,1)</f>
        <v>0</v>
      </c>
      <c r="AE48" s="32" t="n">
        <f aca="false">IF(A48="",0,1)</f>
        <v>0</v>
      </c>
    </row>
    <row r="49" customFormat="false" ht="15" hidden="false" customHeight="false" outlineLevel="0" collapsed="false">
      <c r="A49" s="24"/>
      <c r="B49" s="25"/>
      <c r="C49" s="21"/>
      <c r="D49" s="19"/>
      <c r="E49" s="19"/>
      <c r="F49" s="19"/>
      <c r="G49" s="26"/>
      <c r="H49" s="27"/>
      <c r="I49" s="28"/>
      <c r="J49" s="19"/>
      <c r="K49" s="28"/>
      <c r="L49" s="29" t="str">
        <f aca="false">IF(AC49="","",LEFT(AC49,LEN(AC49)-2))</f>
        <v/>
      </c>
      <c r="M49" s="30"/>
      <c r="N49" s="30"/>
      <c r="O49" s="32" t="str">
        <f aca="false">IF(TRIM(C49&amp;"")="","",RIGHT(SUBSTITUTE(SUBSTITUTE(C49&amp;""," ",""),"*",""),4))</f>
        <v/>
      </c>
      <c r="P49" s="32" t="n">
        <f aca="false">IF(O49="",0,IFERROR(MATCH(O49,Vans!$D$2:$D$51,0),IFERROR(MATCH(VALUE(O49),Vans!$D$2:$D$51,0),0)))</f>
        <v>0</v>
      </c>
      <c r="Q49" s="32" t="str">
        <f aca="false">IF(P49=0,"",INDEX(Vans!$A$2:$A$51,P49)&amp;"")</f>
        <v/>
      </c>
      <c r="R49" s="32" t="str">
        <f aca="false">IF(A49="","",IF(TRIM(D49&amp;"")&lt;&gt;"",SUBSTITUTE(UPPER(TRIM(D49&amp;""))," ",""),SUBSTITUTE(UPPER(Q49)," ","")))</f>
        <v/>
      </c>
      <c r="S49" s="32" t="n">
        <f aca="false">IF(R49="",0,IFERROR(MATCH(R49,Vans!$G$2:$G$51,0),0))</f>
        <v>0</v>
      </c>
      <c r="T49" s="32" t="str">
        <f aca="false">IF(S49=0,"",INDEX(Vans!$B$2:$B$51,S49)&amp;"")</f>
        <v/>
      </c>
      <c r="U49" s="32" t="str">
        <f aca="false">IF(S49=0,"",INDEX(Vans!$C$2:$C$51,S49))</f>
        <v/>
      </c>
      <c r="V49" s="32" t="str">
        <f aca="false">IF(TRIM(F49&amp;"")="","",IF(ISNUMBER(SEARCH("adblue",F49)),"AdBlue",IF(OR(ISNUMBER(SEARCH("diesel",F49)),ISNUMBER(SEARCH("derv",F49)),ISNUMBER(SEARCH("ulsd",F49))),"Diesel",IF(OR(ISNUMBER(SEARCH("unleaded",F49)),ISNUMBER(SEARCH("petrol",F49)),ISNUMBER(SEARCH("ulp",F49))),"Petrol",IF(OR(ISNUMBER(SEARCH("electric",F49)),ISNUMBER(SEARCH("charg",F49)),ISNUMBER(SEARCH("kwh",F49))),"Electric","Other")))))</f>
        <v/>
      </c>
      <c r="W49" s="34" t="str">
        <f aca="false">IF(TRIM(B49&amp;"")&lt;&gt;"",IFERROR(MOD(B49*1,1),""),IF(A49="","",IFERROR(IF(MOD(A49*1,1)&gt;0,MOD(A49*1,1),""),"")))</f>
        <v/>
      </c>
      <c r="X49" s="35" t="str">
        <f aca="false">IF(A49="","",IFERROR(INT(A49*1),""))</f>
        <v/>
      </c>
      <c r="Y49" s="32" t="str">
        <f aca="false">IF(OR(X49="",NOT(OR(V49="Diesel",V49="Petrol"))),"",MAX(IF(O49="",0,COUNTIFS($O$2:$O$501,O49,$X$2:$X$501,X49,$V$2:$V$501,"Diesel")+COUNTIFS($O$2:$O$501,O49,$X$2:$X$501,X49,$V$2:$V$501,"Petrol")),IF(R49="",0,COUNTIFS($R$2:$R$501,R49,$X$2:$X$501,X49,$V$2:$V$501,"Diesel")+COUNTIFS($R$2:$R$501,R49,$X$2:$X$501,X49,$V$2:$V$501,"Petrol"))))</f>
        <v/>
      </c>
      <c r="Z49" s="32" t="str">
        <f aca="false">IF(OR(R49="",TRIM(I49&amp;"")="",NOT(OR(V49="Diesel",V49="Petrol"))),"",IFERROR(_xlfn.MAXIFS($I$2:$I$501,$R$2:$R$501,R49,$I$2:$I$501,"&lt;"&amp;I49,$V$2:$V$501,"&lt;&gt;AdBlue",$V$2:$V$501,"&lt;&gt;Other"),""))</f>
        <v/>
      </c>
      <c r="AA49" s="32" t="str">
        <f aca="false">IF(OR(Z49="",N(Z49)=0),"",I49-Z49)</f>
        <v/>
      </c>
      <c r="AB49" s="32" t="str">
        <f aca="false">IF(OR(R49="",TRIM(I49&amp;"")="",X49=""),"",IFERROR(_xlfn.MAXIFS($I$2:$I$501,$R$2:$R$501,R49,$X$2:$X$501,"&lt;"&amp;X49),""))</f>
        <v/>
      </c>
      <c r="AC49" s="32" t="str">
        <f aca="false">IF(V49="Other","Not fuel, ","")&amp;IFERROR(IF(AND(T49&lt;&gt;"",OR(AND(V49="Diesel",T49&lt;&gt;"Diesel"),AND(V49="Petrol",T49&lt;&gt;"Petrol",T49&lt;&gt;"Plug-in hybrid"),AND(V49="Electric",T49&lt;&gt;"Electric",T49&lt;&gt;"Plug-in hybrid"))),"Wrong fuel for this van, ",""),"")&amp;IFERROR(IF(AND(OR(V49="Diesel",V49="Petrol"),N(U49)&gt;0,G49*1&gt;N(U49)*(1+TankMargin)),"More than the tank holds, ",""),"")&amp;IF(AND(TRIM(D49&amp;"")&lt;&gt;"",Q49&lt;&gt;"",SUBSTITUTE(UPPER(Q49)," ","")&lt;&gt;R49),"Card used in another van, ","")&amp;IF(AND(TRIM(D49&amp;"")&lt;&gt;"",S49=0),"Not one of your vans, ","")&amp;IF(AND(A49&lt;&gt;"",R49="",O49&lt;&gt;"",P49=0),"Card not on your Vans list, ","")&amp;IF(N(Y49)&gt;1,"Filled twice that day, ","")&amp;IFERROR(IF(AND(AA49&lt;&gt;"",AA49&lt;MinMiles),"Only "&amp;TEXT(AA49,"#,##0")&amp;" miles since the previous fill, ",""),"")&amp;IFERROR(IF(AND(AB49&lt;&gt;"",N(AB49)&gt;0,I49*1&lt;N(AB49)),"Pump mileage lower than before, ",""),"")&amp;IFERROR(IF(AND(TRIM(I49&amp;"")&lt;&gt;"",TRIM(K49&amp;"")&lt;&gt;"",ABS(I49*1-K49*1)&gt;MileTolerance),"Pump mileage off from the odometer, ",""),"")&amp;IF(J49="No","No receipt from the driver, ","")&amp;IFERROR(IF(AND(W49&lt;&gt;"",OR(W49&lt;DayStart,W49&gt;DayEnd)),"Outside working hours, ",""),"")&amp;IFERROR(IF(AND(X49&lt;&gt;"",WEEKDAY(X49,2)=6,FlagSat="Yes"),"Saturday, ",""),"")&amp;IFERROR(IF(AND(X49&lt;&gt;"",WEEKDAY(X49,2)=7,FlagSun="Yes"),"Sunday, ",""),"")&amp;IF(AND(FlagPremium="Yes",OR(V49="Diesel",V49="Petrol"),OR(ISNUMBER(SEARCH("super",F49)),ISNUMBER(SEARCH("premium",F49)),ISNUMBER(SEARCH("ultimate",F49)),ISNUMBER(SEARCH("v-power",F49)),ISNUMBER(SEARCH("momentum",F49)),ISNUMBER(SEARCH("supreme",F49)))),"Premium fuel, ","")</f>
        <v/>
      </c>
      <c r="AD49" s="32" t="n">
        <f aca="false">IF(AC49="",0,1)</f>
        <v>0</v>
      </c>
      <c r="AE49" s="32" t="n">
        <f aca="false">IF(A49="",0,1)</f>
        <v>0</v>
      </c>
    </row>
    <row r="50" customFormat="false" ht="15" hidden="false" customHeight="false" outlineLevel="0" collapsed="false">
      <c r="A50" s="24"/>
      <c r="B50" s="25"/>
      <c r="C50" s="21"/>
      <c r="D50" s="19"/>
      <c r="E50" s="19"/>
      <c r="F50" s="19"/>
      <c r="G50" s="26"/>
      <c r="H50" s="27"/>
      <c r="I50" s="28"/>
      <c r="J50" s="19"/>
      <c r="K50" s="28"/>
      <c r="L50" s="29" t="str">
        <f aca="false">IF(AC50="","",LEFT(AC50,LEN(AC50)-2))</f>
        <v/>
      </c>
      <c r="M50" s="30"/>
      <c r="N50" s="30"/>
      <c r="O50" s="32" t="str">
        <f aca="false">IF(TRIM(C50&amp;"")="","",RIGHT(SUBSTITUTE(SUBSTITUTE(C50&amp;""," ",""),"*",""),4))</f>
        <v/>
      </c>
      <c r="P50" s="32" t="n">
        <f aca="false">IF(O50="",0,IFERROR(MATCH(O50,Vans!$D$2:$D$51,0),IFERROR(MATCH(VALUE(O50),Vans!$D$2:$D$51,0),0)))</f>
        <v>0</v>
      </c>
      <c r="Q50" s="32" t="str">
        <f aca="false">IF(P50=0,"",INDEX(Vans!$A$2:$A$51,P50)&amp;"")</f>
        <v/>
      </c>
      <c r="R50" s="32" t="str">
        <f aca="false">IF(A50="","",IF(TRIM(D50&amp;"")&lt;&gt;"",SUBSTITUTE(UPPER(TRIM(D50&amp;""))," ",""),SUBSTITUTE(UPPER(Q50)," ","")))</f>
        <v/>
      </c>
      <c r="S50" s="32" t="n">
        <f aca="false">IF(R50="",0,IFERROR(MATCH(R50,Vans!$G$2:$G$51,0),0))</f>
        <v>0</v>
      </c>
      <c r="T50" s="32" t="str">
        <f aca="false">IF(S50=0,"",INDEX(Vans!$B$2:$B$51,S50)&amp;"")</f>
        <v/>
      </c>
      <c r="U50" s="32" t="str">
        <f aca="false">IF(S50=0,"",INDEX(Vans!$C$2:$C$51,S50))</f>
        <v/>
      </c>
      <c r="V50" s="32" t="str">
        <f aca="false">IF(TRIM(F50&amp;"")="","",IF(ISNUMBER(SEARCH("adblue",F50)),"AdBlue",IF(OR(ISNUMBER(SEARCH("diesel",F50)),ISNUMBER(SEARCH("derv",F50)),ISNUMBER(SEARCH("ulsd",F50))),"Diesel",IF(OR(ISNUMBER(SEARCH("unleaded",F50)),ISNUMBER(SEARCH("petrol",F50)),ISNUMBER(SEARCH("ulp",F50))),"Petrol",IF(OR(ISNUMBER(SEARCH("electric",F50)),ISNUMBER(SEARCH("charg",F50)),ISNUMBER(SEARCH("kwh",F50))),"Electric","Other")))))</f>
        <v/>
      </c>
      <c r="W50" s="34" t="str">
        <f aca="false">IF(TRIM(B50&amp;"")&lt;&gt;"",IFERROR(MOD(B50*1,1),""),IF(A50="","",IFERROR(IF(MOD(A50*1,1)&gt;0,MOD(A50*1,1),""),"")))</f>
        <v/>
      </c>
      <c r="X50" s="35" t="str">
        <f aca="false">IF(A50="","",IFERROR(INT(A50*1),""))</f>
        <v/>
      </c>
      <c r="Y50" s="32" t="str">
        <f aca="false">IF(OR(X50="",NOT(OR(V50="Diesel",V50="Petrol"))),"",MAX(IF(O50="",0,COUNTIFS($O$2:$O$501,O50,$X$2:$X$501,X50,$V$2:$V$501,"Diesel")+COUNTIFS($O$2:$O$501,O50,$X$2:$X$501,X50,$V$2:$V$501,"Petrol")),IF(R50="",0,COUNTIFS($R$2:$R$501,R50,$X$2:$X$501,X50,$V$2:$V$501,"Diesel")+COUNTIFS($R$2:$R$501,R50,$X$2:$X$501,X50,$V$2:$V$501,"Petrol"))))</f>
        <v/>
      </c>
      <c r="Z50" s="32" t="str">
        <f aca="false">IF(OR(R50="",TRIM(I50&amp;"")="",NOT(OR(V50="Diesel",V50="Petrol"))),"",IFERROR(_xlfn.MAXIFS($I$2:$I$501,$R$2:$R$501,R50,$I$2:$I$501,"&lt;"&amp;I50,$V$2:$V$501,"&lt;&gt;AdBlue",$V$2:$V$501,"&lt;&gt;Other"),""))</f>
        <v/>
      </c>
      <c r="AA50" s="32" t="str">
        <f aca="false">IF(OR(Z50="",N(Z50)=0),"",I50-Z50)</f>
        <v/>
      </c>
      <c r="AB50" s="32" t="str">
        <f aca="false">IF(OR(R50="",TRIM(I50&amp;"")="",X50=""),"",IFERROR(_xlfn.MAXIFS($I$2:$I$501,$R$2:$R$501,R50,$X$2:$X$501,"&lt;"&amp;X50),""))</f>
        <v/>
      </c>
      <c r="AC50" s="32" t="str">
        <f aca="false">IF(V50="Other","Not fuel, ","")&amp;IFERROR(IF(AND(T50&lt;&gt;"",OR(AND(V50="Diesel",T50&lt;&gt;"Diesel"),AND(V50="Petrol",T50&lt;&gt;"Petrol",T50&lt;&gt;"Plug-in hybrid"),AND(V50="Electric",T50&lt;&gt;"Electric",T50&lt;&gt;"Plug-in hybrid"))),"Wrong fuel for this van, ",""),"")&amp;IFERROR(IF(AND(OR(V50="Diesel",V50="Petrol"),N(U50)&gt;0,G50*1&gt;N(U50)*(1+TankMargin)),"More than the tank holds, ",""),"")&amp;IF(AND(TRIM(D50&amp;"")&lt;&gt;"",Q50&lt;&gt;"",SUBSTITUTE(UPPER(Q50)," ","")&lt;&gt;R50),"Card used in another van, ","")&amp;IF(AND(TRIM(D50&amp;"")&lt;&gt;"",S50=0),"Not one of your vans, ","")&amp;IF(AND(A50&lt;&gt;"",R50="",O50&lt;&gt;"",P50=0),"Card not on your Vans list, ","")&amp;IF(N(Y50)&gt;1,"Filled twice that day, ","")&amp;IFERROR(IF(AND(AA50&lt;&gt;"",AA50&lt;MinMiles),"Only "&amp;TEXT(AA50,"#,##0")&amp;" miles since the previous fill, ",""),"")&amp;IFERROR(IF(AND(AB50&lt;&gt;"",N(AB50)&gt;0,I50*1&lt;N(AB50)),"Pump mileage lower than before, ",""),"")&amp;IFERROR(IF(AND(TRIM(I50&amp;"")&lt;&gt;"",TRIM(K50&amp;"")&lt;&gt;"",ABS(I50*1-K50*1)&gt;MileTolerance),"Pump mileage off from the odometer, ",""),"")&amp;IF(J50="No","No receipt from the driver, ","")&amp;IFERROR(IF(AND(W50&lt;&gt;"",OR(W50&lt;DayStart,W50&gt;DayEnd)),"Outside working hours, ",""),"")&amp;IFERROR(IF(AND(X50&lt;&gt;"",WEEKDAY(X50,2)=6,FlagSat="Yes"),"Saturday, ",""),"")&amp;IFERROR(IF(AND(X50&lt;&gt;"",WEEKDAY(X50,2)=7,FlagSun="Yes"),"Sunday, ",""),"")&amp;IF(AND(FlagPremium="Yes",OR(V50="Diesel",V50="Petrol"),OR(ISNUMBER(SEARCH("super",F50)),ISNUMBER(SEARCH("premium",F50)),ISNUMBER(SEARCH("ultimate",F50)),ISNUMBER(SEARCH("v-power",F50)),ISNUMBER(SEARCH("momentum",F50)),ISNUMBER(SEARCH("supreme",F50)))),"Premium fuel, ","")</f>
        <v/>
      </c>
      <c r="AD50" s="32" t="n">
        <f aca="false">IF(AC50="",0,1)</f>
        <v>0</v>
      </c>
      <c r="AE50" s="32" t="n">
        <f aca="false">IF(A50="",0,1)</f>
        <v>0</v>
      </c>
    </row>
    <row r="51" customFormat="false" ht="15" hidden="false" customHeight="false" outlineLevel="0" collapsed="false">
      <c r="A51" s="24"/>
      <c r="B51" s="25"/>
      <c r="C51" s="21"/>
      <c r="D51" s="19"/>
      <c r="E51" s="19"/>
      <c r="F51" s="19"/>
      <c r="G51" s="26"/>
      <c r="H51" s="27"/>
      <c r="I51" s="28"/>
      <c r="J51" s="19"/>
      <c r="K51" s="28"/>
      <c r="L51" s="29" t="str">
        <f aca="false">IF(AC51="","",LEFT(AC51,LEN(AC51)-2))</f>
        <v/>
      </c>
      <c r="M51" s="30"/>
      <c r="N51" s="30"/>
      <c r="O51" s="32" t="str">
        <f aca="false">IF(TRIM(C51&amp;"")="","",RIGHT(SUBSTITUTE(SUBSTITUTE(C51&amp;""," ",""),"*",""),4))</f>
        <v/>
      </c>
      <c r="P51" s="32" t="n">
        <f aca="false">IF(O51="",0,IFERROR(MATCH(O51,Vans!$D$2:$D$51,0),IFERROR(MATCH(VALUE(O51),Vans!$D$2:$D$51,0),0)))</f>
        <v>0</v>
      </c>
      <c r="Q51" s="32" t="str">
        <f aca="false">IF(P51=0,"",INDEX(Vans!$A$2:$A$51,P51)&amp;"")</f>
        <v/>
      </c>
      <c r="R51" s="32" t="str">
        <f aca="false">IF(A51="","",IF(TRIM(D51&amp;"")&lt;&gt;"",SUBSTITUTE(UPPER(TRIM(D51&amp;""))," ",""),SUBSTITUTE(UPPER(Q51)," ","")))</f>
        <v/>
      </c>
      <c r="S51" s="32" t="n">
        <f aca="false">IF(R51="",0,IFERROR(MATCH(R51,Vans!$G$2:$G$51,0),0))</f>
        <v>0</v>
      </c>
      <c r="T51" s="32" t="str">
        <f aca="false">IF(S51=0,"",INDEX(Vans!$B$2:$B$51,S51)&amp;"")</f>
        <v/>
      </c>
      <c r="U51" s="32" t="str">
        <f aca="false">IF(S51=0,"",INDEX(Vans!$C$2:$C$51,S51))</f>
        <v/>
      </c>
      <c r="V51" s="32" t="str">
        <f aca="false">IF(TRIM(F51&amp;"")="","",IF(ISNUMBER(SEARCH("adblue",F51)),"AdBlue",IF(OR(ISNUMBER(SEARCH("diesel",F51)),ISNUMBER(SEARCH("derv",F51)),ISNUMBER(SEARCH("ulsd",F51))),"Diesel",IF(OR(ISNUMBER(SEARCH("unleaded",F51)),ISNUMBER(SEARCH("petrol",F51)),ISNUMBER(SEARCH("ulp",F51))),"Petrol",IF(OR(ISNUMBER(SEARCH("electric",F51)),ISNUMBER(SEARCH("charg",F51)),ISNUMBER(SEARCH("kwh",F51))),"Electric","Other")))))</f>
        <v/>
      </c>
      <c r="W51" s="34" t="str">
        <f aca="false">IF(TRIM(B51&amp;"")&lt;&gt;"",IFERROR(MOD(B51*1,1),""),IF(A51="","",IFERROR(IF(MOD(A51*1,1)&gt;0,MOD(A51*1,1),""),"")))</f>
        <v/>
      </c>
      <c r="X51" s="35" t="str">
        <f aca="false">IF(A51="","",IFERROR(INT(A51*1),""))</f>
        <v/>
      </c>
      <c r="Y51" s="32" t="str">
        <f aca="false">IF(OR(X51="",NOT(OR(V51="Diesel",V51="Petrol"))),"",MAX(IF(O51="",0,COUNTIFS($O$2:$O$501,O51,$X$2:$X$501,X51,$V$2:$V$501,"Diesel")+COUNTIFS($O$2:$O$501,O51,$X$2:$X$501,X51,$V$2:$V$501,"Petrol")),IF(R51="",0,COUNTIFS($R$2:$R$501,R51,$X$2:$X$501,X51,$V$2:$V$501,"Diesel")+COUNTIFS($R$2:$R$501,R51,$X$2:$X$501,X51,$V$2:$V$501,"Petrol"))))</f>
        <v/>
      </c>
      <c r="Z51" s="32" t="str">
        <f aca="false">IF(OR(R51="",TRIM(I51&amp;"")="",NOT(OR(V51="Diesel",V51="Petrol"))),"",IFERROR(_xlfn.MAXIFS($I$2:$I$501,$R$2:$R$501,R51,$I$2:$I$501,"&lt;"&amp;I51,$V$2:$V$501,"&lt;&gt;AdBlue",$V$2:$V$501,"&lt;&gt;Other"),""))</f>
        <v/>
      </c>
      <c r="AA51" s="32" t="str">
        <f aca="false">IF(OR(Z51="",N(Z51)=0),"",I51-Z51)</f>
        <v/>
      </c>
      <c r="AB51" s="32" t="str">
        <f aca="false">IF(OR(R51="",TRIM(I51&amp;"")="",X51=""),"",IFERROR(_xlfn.MAXIFS($I$2:$I$501,$R$2:$R$501,R51,$X$2:$X$501,"&lt;"&amp;X51),""))</f>
        <v/>
      </c>
      <c r="AC51" s="32" t="str">
        <f aca="false">IF(V51="Other","Not fuel, ","")&amp;IFERROR(IF(AND(T51&lt;&gt;"",OR(AND(V51="Diesel",T51&lt;&gt;"Diesel"),AND(V51="Petrol",T51&lt;&gt;"Petrol",T51&lt;&gt;"Plug-in hybrid"),AND(V51="Electric",T51&lt;&gt;"Electric",T51&lt;&gt;"Plug-in hybrid"))),"Wrong fuel for this van, ",""),"")&amp;IFERROR(IF(AND(OR(V51="Diesel",V51="Petrol"),N(U51)&gt;0,G51*1&gt;N(U51)*(1+TankMargin)),"More than the tank holds, ",""),"")&amp;IF(AND(TRIM(D51&amp;"")&lt;&gt;"",Q51&lt;&gt;"",SUBSTITUTE(UPPER(Q51)," ","")&lt;&gt;R51),"Card used in another van, ","")&amp;IF(AND(TRIM(D51&amp;"")&lt;&gt;"",S51=0),"Not one of your vans, ","")&amp;IF(AND(A51&lt;&gt;"",R51="",O51&lt;&gt;"",P51=0),"Card not on your Vans list, ","")&amp;IF(N(Y51)&gt;1,"Filled twice that day, ","")&amp;IFERROR(IF(AND(AA51&lt;&gt;"",AA51&lt;MinMiles),"Only "&amp;TEXT(AA51,"#,##0")&amp;" miles since the previous fill, ",""),"")&amp;IFERROR(IF(AND(AB51&lt;&gt;"",N(AB51)&gt;0,I51*1&lt;N(AB51)),"Pump mileage lower than before, ",""),"")&amp;IFERROR(IF(AND(TRIM(I51&amp;"")&lt;&gt;"",TRIM(K51&amp;"")&lt;&gt;"",ABS(I51*1-K51*1)&gt;MileTolerance),"Pump mileage off from the odometer, ",""),"")&amp;IF(J51="No","No receipt from the driver, ","")&amp;IFERROR(IF(AND(W51&lt;&gt;"",OR(W51&lt;DayStart,W51&gt;DayEnd)),"Outside working hours, ",""),"")&amp;IFERROR(IF(AND(X51&lt;&gt;"",WEEKDAY(X51,2)=6,FlagSat="Yes"),"Saturday, ",""),"")&amp;IFERROR(IF(AND(X51&lt;&gt;"",WEEKDAY(X51,2)=7,FlagSun="Yes"),"Sunday, ",""),"")&amp;IF(AND(FlagPremium="Yes",OR(V51="Diesel",V51="Petrol"),OR(ISNUMBER(SEARCH("super",F51)),ISNUMBER(SEARCH("premium",F51)),ISNUMBER(SEARCH("ultimate",F51)),ISNUMBER(SEARCH("v-power",F51)),ISNUMBER(SEARCH("momentum",F51)),ISNUMBER(SEARCH("supreme",F51)))),"Premium fuel, ","")</f>
        <v/>
      </c>
      <c r="AD51" s="32" t="n">
        <f aca="false">IF(AC51="",0,1)</f>
        <v>0</v>
      </c>
      <c r="AE51" s="32" t="n">
        <f aca="false">IF(A51="",0,1)</f>
        <v>0</v>
      </c>
    </row>
    <row r="52" customFormat="false" ht="15" hidden="false" customHeight="false" outlineLevel="0" collapsed="false">
      <c r="A52" s="24"/>
      <c r="B52" s="25"/>
      <c r="C52" s="21"/>
      <c r="D52" s="19"/>
      <c r="E52" s="19"/>
      <c r="F52" s="19"/>
      <c r="G52" s="26"/>
      <c r="H52" s="27"/>
      <c r="I52" s="28"/>
      <c r="J52" s="19"/>
      <c r="K52" s="28"/>
      <c r="L52" s="29" t="str">
        <f aca="false">IF(AC52="","",LEFT(AC52,LEN(AC52)-2))</f>
        <v/>
      </c>
      <c r="M52" s="30"/>
      <c r="N52" s="30"/>
      <c r="O52" s="32" t="str">
        <f aca="false">IF(TRIM(C52&amp;"")="","",RIGHT(SUBSTITUTE(SUBSTITUTE(C52&amp;""," ",""),"*",""),4))</f>
        <v/>
      </c>
      <c r="P52" s="32" t="n">
        <f aca="false">IF(O52="",0,IFERROR(MATCH(O52,Vans!$D$2:$D$51,0),IFERROR(MATCH(VALUE(O52),Vans!$D$2:$D$51,0),0)))</f>
        <v>0</v>
      </c>
      <c r="Q52" s="32" t="str">
        <f aca="false">IF(P52=0,"",INDEX(Vans!$A$2:$A$51,P52)&amp;"")</f>
        <v/>
      </c>
      <c r="R52" s="32" t="str">
        <f aca="false">IF(A52="","",IF(TRIM(D52&amp;"")&lt;&gt;"",SUBSTITUTE(UPPER(TRIM(D52&amp;""))," ",""),SUBSTITUTE(UPPER(Q52)," ","")))</f>
        <v/>
      </c>
      <c r="S52" s="32" t="n">
        <f aca="false">IF(R52="",0,IFERROR(MATCH(R52,Vans!$G$2:$G$51,0),0))</f>
        <v>0</v>
      </c>
      <c r="T52" s="32" t="str">
        <f aca="false">IF(S52=0,"",INDEX(Vans!$B$2:$B$51,S52)&amp;"")</f>
        <v/>
      </c>
      <c r="U52" s="32" t="str">
        <f aca="false">IF(S52=0,"",INDEX(Vans!$C$2:$C$51,S52))</f>
        <v/>
      </c>
      <c r="V52" s="32" t="str">
        <f aca="false">IF(TRIM(F52&amp;"")="","",IF(ISNUMBER(SEARCH("adblue",F52)),"AdBlue",IF(OR(ISNUMBER(SEARCH("diesel",F52)),ISNUMBER(SEARCH("derv",F52)),ISNUMBER(SEARCH("ulsd",F52))),"Diesel",IF(OR(ISNUMBER(SEARCH("unleaded",F52)),ISNUMBER(SEARCH("petrol",F52)),ISNUMBER(SEARCH("ulp",F52))),"Petrol",IF(OR(ISNUMBER(SEARCH("electric",F52)),ISNUMBER(SEARCH("charg",F52)),ISNUMBER(SEARCH("kwh",F52))),"Electric","Other")))))</f>
        <v/>
      </c>
      <c r="W52" s="34" t="str">
        <f aca="false">IF(TRIM(B52&amp;"")&lt;&gt;"",IFERROR(MOD(B52*1,1),""),IF(A52="","",IFERROR(IF(MOD(A52*1,1)&gt;0,MOD(A52*1,1),""),"")))</f>
        <v/>
      </c>
      <c r="X52" s="35" t="str">
        <f aca="false">IF(A52="","",IFERROR(INT(A52*1),""))</f>
        <v/>
      </c>
      <c r="Y52" s="32" t="str">
        <f aca="false">IF(OR(X52="",NOT(OR(V52="Diesel",V52="Petrol"))),"",MAX(IF(O52="",0,COUNTIFS($O$2:$O$501,O52,$X$2:$X$501,X52,$V$2:$V$501,"Diesel")+COUNTIFS($O$2:$O$501,O52,$X$2:$X$501,X52,$V$2:$V$501,"Petrol")),IF(R52="",0,COUNTIFS($R$2:$R$501,R52,$X$2:$X$501,X52,$V$2:$V$501,"Diesel")+COUNTIFS($R$2:$R$501,R52,$X$2:$X$501,X52,$V$2:$V$501,"Petrol"))))</f>
        <v/>
      </c>
      <c r="Z52" s="32" t="str">
        <f aca="false">IF(OR(R52="",TRIM(I52&amp;"")="",NOT(OR(V52="Diesel",V52="Petrol"))),"",IFERROR(_xlfn.MAXIFS($I$2:$I$501,$R$2:$R$501,R52,$I$2:$I$501,"&lt;"&amp;I52,$V$2:$V$501,"&lt;&gt;AdBlue",$V$2:$V$501,"&lt;&gt;Other"),""))</f>
        <v/>
      </c>
      <c r="AA52" s="32" t="str">
        <f aca="false">IF(OR(Z52="",N(Z52)=0),"",I52-Z52)</f>
        <v/>
      </c>
      <c r="AB52" s="32" t="str">
        <f aca="false">IF(OR(R52="",TRIM(I52&amp;"")="",X52=""),"",IFERROR(_xlfn.MAXIFS($I$2:$I$501,$R$2:$R$501,R52,$X$2:$X$501,"&lt;"&amp;X52),""))</f>
        <v/>
      </c>
      <c r="AC52" s="32" t="str">
        <f aca="false">IF(V52="Other","Not fuel, ","")&amp;IFERROR(IF(AND(T52&lt;&gt;"",OR(AND(V52="Diesel",T52&lt;&gt;"Diesel"),AND(V52="Petrol",T52&lt;&gt;"Petrol",T52&lt;&gt;"Plug-in hybrid"),AND(V52="Electric",T52&lt;&gt;"Electric",T52&lt;&gt;"Plug-in hybrid"))),"Wrong fuel for this van, ",""),"")&amp;IFERROR(IF(AND(OR(V52="Diesel",V52="Petrol"),N(U52)&gt;0,G52*1&gt;N(U52)*(1+TankMargin)),"More than the tank holds, ",""),"")&amp;IF(AND(TRIM(D52&amp;"")&lt;&gt;"",Q52&lt;&gt;"",SUBSTITUTE(UPPER(Q52)," ","")&lt;&gt;R52),"Card used in another van, ","")&amp;IF(AND(TRIM(D52&amp;"")&lt;&gt;"",S52=0),"Not one of your vans, ","")&amp;IF(AND(A52&lt;&gt;"",R52="",O52&lt;&gt;"",P52=0),"Card not on your Vans list, ","")&amp;IF(N(Y52)&gt;1,"Filled twice that day, ","")&amp;IFERROR(IF(AND(AA52&lt;&gt;"",AA52&lt;MinMiles),"Only "&amp;TEXT(AA52,"#,##0")&amp;" miles since the previous fill, ",""),"")&amp;IFERROR(IF(AND(AB52&lt;&gt;"",N(AB52)&gt;0,I52*1&lt;N(AB52)),"Pump mileage lower than before, ",""),"")&amp;IFERROR(IF(AND(TRIM(I52&amp;"")&lt;&gt;"",TRIM(K52&amp;"")&lt;&gt;"",ABS(I52*1-K52*1)&gt;MileTolerance),"Pump mileage off from the odometer, ",""),"")&amp;IF(J52="No","No receipt from the driver, ","")&amp;IFERROR(IF(AND(W52&lt;&gt;"",OR(W52&lt;DayStart,W52&gt;DayEnd)),"Outside working hours, ",""),"")&amp;IFERROR(IF(AND(X52&lt;&gt;"",WEEKDAY(X52,2)=6,FlagSat="Yes"),"Saturday, ",""),"")&amp;IFERROR(IF(AND(X52&lt;&gt;"",WEEKDAY(X52,2)=7,FlagSun="Yes"),"Sunday, ",""),"")&amp;IF(AND(FlagPremium="Yes",OR(V52="Diesel",V52="Petrol"),OR(ISNUMBER(SEARCH("super",F52)),ISNUMBER(SEARCH("premium",F52)),ISNUMBER(SEARCH("ultimate",F52)),ISNUMBER(SEARCH("v-power",F52)),ISNUMBER(SEARCH("momentum",F52)),ISNUMBER(SEARCH("supreme",F52)))),"Premium fuel, ","")</f>
        <v/>
      </c>
      <c r="AD52" s="32" t="n">
        <f aca="false">IF(AC52="",0,1)</f>
        <v>0</v>
      </c>
      <c r="AE52" s="32" t="n">
        <f aca="false">IF(A52="",0,1)</f>
        <v>0</v>
      </c>
    </row>
    <row r="53" customFormat="false" ht="15" hidden="false" customHeight="false" outlineLevel="0" collapsed="false">
      <c r="A53" s="24"/>
      <c r="B53" s="25"/>
      <c r="C53" s="21"/>
      <c r="D53" s="19"/>
      <c r="E53" s="19"/>
      <c r="F53" s="19"/>
      <c r="G53" s="26"/>
      <c r="H53" s="27"/>
      <c r="I53" s="28"/>
      <c r="J53" s="19"/>
      <c r="K53" s="28"/>
      <c r="L53" s="29" t="str">
        <f aca="false">IF(AC53="","",LEFT(AC53,LEN(AC53)-2))</f>
        <v/>
      </c>
      <c r="M53" s="30"/>
      <c r="N53" s="30"/>
      <c r="O53" s="32" t="str">
        <f aca="false">IF(TRIM(C53&amp;"")="","",RIGHT(SUBSTITUTE(SUBSTITUTE(C53&amp;""," ",""),"*",""),4))</f>
        <v/>
      </c>
      <c r="P53" s="32" t="n">
        <f aca="false">IF(O53="",0,IFERROR(MATCH(O53,Vans!$D$2:$D$51,0),IFERROR(MATCH(VALUE(O53),Vans!$D$2:$D$51,0),0)))</f>
        <v>0</v>
      </c>
      <c r="Q53" s="32" t="str">
        <f aca="false">IF(P53=0,"",INDEX(Vans!$A$2:$A$51,P53)&amp;"")</f>
        <v/>
      </c>
      <c r="R53" s="32" t="str">
        <f aca="false">IF(A53="","",IF(TRIM(D53&amp;"")&lt;&gt;"",SUBSTITUTE(UPPER(TRIM(D53&amp;""))," ",""),SUBSTITUTE(UPPER(Q53)," ","")))</f>
        <v/>
      </c>
      <c r="S53" s="32" t="n">
        <f aca="false">IF(R53="",0,IFERROR(MATCH(R53,Vans!$G$2:$G$51,0),0))</f>
        <v>0</v>
      </c>
      <c r="T53" s="32" t="str">
        <f aca="false">IF(S53=0,"",INDEX(Vans!$B$2:$B$51,S53)&amp;"")</f>
        <v/>
      </c>
      <c r="U53" s="32" t="str">
        <f aca="false">IF(S53=0,"",INDEX(Vans!$C$2:$C$51,S53))</f>
        <v/>
      </c>
      <c r="V53" s="32" t="str">
        <f aca="false">IF(TRIM(F53&amp;"")="","",IF(ISNUMBER(SEARCH("adblue",F53)),"AdBlue",IF(OR(ISNUMBER(SEARCH("diesel",F53)),ISNUMBER(SEARCH("derv",F53)),ISNUMBER(SEARCH("ulsd",F53))),"Diesel",IF(OR(ISNUMBER(SEARCH("unleaded",F53)),ISNUMBER(SEARCH("petrol",F53)),ISNUMBER(SEARCH("ulp",F53))),"Petrol",IF(OR(ISNUMBER(SEARCH("electric",F53)),ISNUMBER(SEARCH("charg",F53)),ISNUMBER(SEARCH("kwh",F53))),"Electric","Other")))))</f>
        <v/>
      </c>
      <c r="W53" s="34" t="str">
        <f aca="false">IF(TRIM(B53&amp;"")&lt;&gt;"",IFERROR(MOD(B53*1,1),""),IF(A53="","",IFERROR(IF(MOD(A53*1,1)&gt;0,MOD(A53*1,1),""),"")))</f>
        <v/>
      </c>
      <c r="X53" s="35" t="str">
        <f aca="false">IF(A53="","",IFERROR(INT(A53*1),""))</f>
        <v/>
      </c>
      <c r="Y53" s="32" t="str">
        <f aca="false">IF(OR(X53="",NOT(OR(V53="Diesel",V53="Petrol"))),"",MAX(IF(O53="",0,COUNTIFS($O$2:$O$501,O53,$X$2:$X$501,X53,$V$2:$V$501,"Diesel")+COUNTIFS($O$2:$O$501,O53,$X$2:$X$501,X53,$V$2:$V$501,"Petrol")),IF(R53="",0,COUNTIFS($R$2:$R$501,R53,$X$2:$X$501,X53,$V$2:$V$501,"Diesel")+COUNTIFS($R$2:$R$501,R53,$X$2:$X$501,X53,$V$2:$V$501,"Petrol"))))</f>
        <v/>
      </c>
      <c r="Z53" s="32" t="str">
        <f aca="false">IF(OR(R53="",TRIM(I53&amp;"")="",NOT(OR(V53="Diesel",V53="Petrol"))),"",IFERROR(_xlfn.MAXIFS($I$2:$I$501,$R$2:$R$501,R53,$I$2:$I$501,"&lt;"&amp;I53,$V$2:$V$501,"&lt;&gt;AdBlue",$V$2:$V$501,"&lt;&gt;Other"),""))</f>
        <v/>
      </c>
      <c r="AA53" s="32" t="str">
        <f aca="false">IF(OR(Z53="",N(Z53)=0),"",I53-Z53)</f>
        <v/>
      </c>
      <c r="AB53" s="32" t="str">
        <f aca="false">IF(OR(R53="",TRIM(I53&amp;"")="",X53=""),"",IFERROR(_xlfn.MAXIFS($I$2:$I$501,$R$2:$R$501,R53,$X$2:$X$501,"&lt;"&amp;X53),""))</f>
        <v/>
      </c>
      <c r="AC53" s="32" t="str">
        <f aca="false">IF(V53="Other","Not fuel, ","")&amp;IFERROR(IF(AND(T53&lt;&gt;"",OR(AND(V53="Diesel",T53&lt;&gt;"Diesel"),AND(V53="Petrol",T53&lt;&gt;"Petrol",T53&lt;&gt;"Plug-in hybrid"),AND(V53="Electric",T53&lt;&gt;"Electric",T53&lt;&gt;"Plug-in hybrid"))),"Wrong fuel for this van, ",""),"")&amp;IFERROR(IF(AND(OR(V53="Diesel",V53="Petrol"),N(U53)&gt;0,G53*1&gt;N(U53)*(1+TankMargin)),"More than the tank holds, ",""),"")&amp;IF(AND(TRIM(D53&amp;"")&lt;&gt;"",Q53&lt;&gt;"",SUBSTITUTE(UPPER(Q53)," ","")&lt;&gt;R53),"Card used in another van, ","")&amp;IF(AND(TRIM(D53&amp;"")&lt;&gt;"",S53=0),"Not one of your vans, ","")&amp;IF(AND(A53&lt;&gt;"",R53="",O53&lt;&gt;"",P53=0),"Card not on your Vans list, ","")&amp;IF(N(Y53)&gt;1,"Filled twice that day, ","")&amp;IFERROR(IF(AND(AA53&lt;&gt;"",AA53&lt;MinMiles),"Only "&amp;TEXT(AA53,"#,##0")&amp;" miles since the previous fill, ",""),"")&amp;IFERROR(IF(AND(AB53&lt;&gt;"",N(AB53)&gt;0,I53*1&lt;N(AB53)),"Pump mileage lower than before, ",""),"")&amp;IFERROR(IF(AND(TRIM(I53&amp;"")&lt;&gt;"",TRIM(K53&amp;"")&lt;&gt;"",ABS(I53*1-K53*1)&gt;MileTolerance),"Pump mileage off from the odometer, ",""),"")&amp;IF(J53="No","No receipt from the driver, ","")&amp;IFERROR(IF(AND(W53&lt;&gt;"",OR(W53&lt;DayStart,W53&gt;DayEnd)),"Outside working hours, ",""),"")&amp;IFERROR(IF(AND(X53&lt;&gt;"",WEEKDAY(X53,2)=6,FlagSat="Yes"),"Saturday, ",""),"")&amp;IFERROR(IF(AND(X53&lt;&gt;"",WEEKDAY(X53,2)=7,FlagSun="Yes"),"Sunday, ",""),"")&amp;IF(AND(FlagPremium="Yes",OR(V53="Diesel",V53="Petrol"),OR(ISNUMBER(SEARCH("super",F53)),ISNUMBER(SEARCH("premium",F53)),ISNUMBER(SEARCH("ultimate",F53)),ISNUMBER(SEARCH("v-power",F53)),ISNUMBER(SEARCH("momentum",F53)),ISNUMBER(SEARCH("supreme",F53)))),"Premium fuel, ","")</f>
        <v/>
      </c>
      <c r="AD53" s="32" t="n">
        <f aca="false">IF(AC53="",0,1)</f>
        <v>0</v>
      </c>
      <c r="AE53" s="32" t="n">
        <f aca="false">IF(A53="",0,1)</f>
        <v>0</v>
      </c>
    </row>
    <row r="54" customFormat="false" ht="15" hidden="false" customHeight="false" outlineLevel="0" collapsed="false">
      <c r="A54" s="24"/>
      <c r="B54" s="25"/>
      <c r="C54" s="21"/>
      <c r="D54" s="19"/>
      <c r="E54" s="19"/>
      <c r="F54" s="19"/>
      <c r="G54" s="26"/>
      <c r="H54" s="27"/>
      <c r="I54" s="28"/>
      <c r="J54" s="19"/>
      <c r="K54" s="28"/>
      <c r="L54" s="29" t="str">
        <f aca="false">IF(AC54="","",LEFT(AC54,LEN(AC54)-2))</f>
        <v/>
      </c>
      <c r="M54" s="30"/>
      <c r="N54" s="30"/>
      <c r="O54" s="32" t="str">
        <f aca="false">IF(TRIM(C54&amp;"")="","",RIGHT(SUBSTITUTE(SUBSTITUTE(C54&amp;""," ",""),"*",""),4))</f>
        <v/>
      </c>
      <c r="P54" s="32" t="n">
        <f aca="false">IF(O54="",0,IFERROR(MATCH(O54,Vans!$D$2:$D$51,0),IFERROR(MATCH(VALUE(O54),Vans!$D$2:$D$51,0),0)))</f>
        <v>0</v>
      </c>
      <c r="Q54" s="32" t="str">
        <f aca="false">IF(P54=0,"",INDEX(Vans!$A$2:$A$51,P54)&amp;"")</f>
        <v/>
      </c>
      <c r="R54" s="32" t="str">
        <f aca="false">IF(A54="","",IF(TRIM(D54&amp;"")&lt;&gt;"",SUBSTITUTE(UPPER(TRIM(D54&amp;""))," ",""),SUBSTITUTE(UPPER(Q54)," ","")))</f>
        <v/>
      </c>
      <c r="S54" s="32" t="n">
        <f aca="false">IF(R54="",0,IFERROR(MATCH(R54,Vans!$G$2:$G$51,0),0))</f>
        <v>0</v>
      </c>
      <c r="T54" s="32" t="str">
        <f aca="false">IF(S54=0,"",INDEX(Vans!$B$2:$B$51,S54)&amp;"")</f>
        <v/>
      </c>
      <c r="U54" s="32" t="str">
        <f aca="false">IF(S54=0,"",INDEX(Vans!$C$2:$C$51,S54))</f>
        <v/>
      </c>
      <c r="V54" s="32" t="str">
        <f aca="false">IF(TRIM(F54&amp;"")="","",IF(ISNUMBER(SEARCH("adblue",F54)),"AdBlue",IF(OR(ISNUMBER(SEARCH("diesel",F54)),ISNUMBER(SEARCH("derv",F54)),ISNUMBER(SEARCH("ulsd",F54))),"Diesel",IF(OR(ISNUMBER(SEARCH("unleaded",F54)),ISNUMBER(SEARCH("petrol",F54)),ISNUMBER(SEARCH("ulp",F54))),"Petrol",IF(OR(ISNUMBER(SEARCH("electric",F54)),ISNUMBER(SEARCH("charg",F54)),ISNUMBER(SEARCH("kwh",F54))),"Electric","Other")))))</f>
        <v/>
      </c>
      <c r="W54" s="34" t="str">
        <f aca="false">IF(TRIM(B54&amp;"")&lt;&gt;"",IFERROR(MOD(B54*1,1),""),IF(A54="","",IFERROR(IF(MOD(A54*1,1)&gt;0,MOD(A54*1,1),""),"")))</f>
        <v/>
      </c>
      <c r="X54" s="35" t="str">
        <f aca="false">IF(A54="","",IFERROR(INT(A54*1),""))</f>
        <v/>
      </c>
      <c r="Y54" s="32" t="str">
        <f aca="false">IF(OR(X54="",NOT(OR(V54="Diesel",V54="Petrol"))),"",MAX(IF(O54="",0,COUNTIFS($O$2:$O$501,O54,$X$2:$X$501,X54,$V$2:$V$501,"Diesel")+COUNTIFS($O$2:$O$501,O54,$X$2:$X$501,X54,$V$2:$V$501,"Petrol")),IF(R54="",0,COUNTIFS($R$2:$R$501,R54,$X$2:$X$501,X54,$V$2:$V$501,"Diesel")+COUNTIFS($R$2:$R$501,R54,$X$2:$X$501,X54,$V$2:$V$501,"Petrol"))))</f>
        <v/>
      </c>
      <c r="Z54" s="32" t="str">
        <f aca="false">IF(OR(R54="",TRIM(I54&amp;"")="",NOT(OR(V54="Diesel",V54="Petrol"))),"",IFERROR(_xlfn.MAXIFS($I$2:$I$501,$R$2:$R$501,R54,$I$2:$I$501,"&lt;"&amp;I54,$V$2:$V$501,"&lt;&gt;AdBlue",$V$2:$V$501,"&lt;&gt;Other"),""))</f>
        <v/>
      </c>
      <c r="AA54" s="32" t="str">
        <f aca="false">IF(OR(Z54="",N(Z54)=0),"",I54-Z54)</f>
        <v/>
      </c>
      <c r="AB54" s="32" t="str">
        <f aca="false">IF(OR(R54="",TRIM(I54&amp;"")="",X54=""),"",IFERROR(_xlfn.MAXIFS($I$2:$I$501,$R$2:$R$501,R54,$X$2:$X$501,"&lt;"&amp;X54),""))</f>
        <v/>
      </c>
      <c r="AC54" s="32" t="str">
        <f aca="false">IF(V54="Other","Not fuel, ","")&amp;IFERROR(IF(AND(T54&lt;&gt;"",OR(AND(V54="Diesel",T54&lt;&gt;"Diesel"),AND(V54="Petrol",T54&lt;&gt;"Petrol",T54&lt;&gt;"Plug-in hybrid"),AND(V54="Electric",T54&lt;&gt;"Electric",T54&lt;&gt;"Plug-in hybrid"))),"Wrong fuel for this van, ",""),"")&amp;IFERROR(IF(AND(OR(V54="Diesel",V54="Petrol"),N(U54)&gt;0,G54*1&gt;N(U54)*(1+TankMargin)),"More than the tank holds, ",""),"")&amp;IF(AND(TRIM(D54&amp;"")&lt;&gt;"",Q54&lt;&gt;"",SUBSTITUTE(UPPER(Q54)," ","")&lt;&gt;R54),"Card used in another van, ","")&amp;IF(AND(TRIM(D54&amp;"")&lt;&gt;"",S54=0),"Not one of your vans, ","")&amp;IF(AND(A54&lt;&gt;"",R54="",O54&lt;&gt;"",P54=0),"Card not on your Vans list, ","")&amp;IF(N(Y54)&gt;1,"Filled twice that day, ","")&amp;IFERROR(IF(AND(AA54&lt;&gt;"",AA54&lt;MinMiles),"Only "&amp;TEXT(AA54,"#,##0")&amp;" miles since the previous fill, ",""),"")&amp;IFERROR(IF(AND(AB54&lt;&gt;"",N(AB54)&gt;0,I54*1&lt;N(AB54)),"Pump mileage lower than before, ",""),"")&amp;IFERROR(IF(AND(TRIM(I54&amp;"")&lt;&gt;"",TRIM(K54&amp;"")&lt;&gt;"",ABS(I54*1-K54*1)&gt;MileTolerance),"Pump mileage off from the odometer, ",""),"")&amp;IF(J54="No","No receipt from the driver, ","")&amp;IFERROR(IF(AND(W54&lt;&gt;"",OR(W54&lt;DayStart,W54&gt;DayEnd)),"Outside working hours, ",""),"")&amp;IFERROR(IF(AND(X54&lt;&gt;"",WEEKDAY(X54,2)=6,FlagSat="Yes"),"Saturday, ",""),"")&amp;IFERROR(IF(AND(X54&lt;&gt;"",WEEKDAY(X54,2)=7,FlagSun="Yes"),"Sunday, ",""),"")&amp;IF(AND(FlagPremium="Yes",OR(V54="Diesel",V54="Petrol"),OR(ISNUMBER(SEARCH("super",F54)),ISNUMBER(SEARCH("premium",F54)),ISNUMBER(SEARCH("ultimate",F54)),ISNUMBER(SEARCH("v-power",F54)),ISNUMBER(SEARCH("momentum",F54)),ISNUMBER(SEARCH("supreme",F54)))),"Premium fuel, ","")</f>
        <v/>
      </c>
      <c r="AD54" s="32" t="n">
        <f aca="false">IF(AC54="",0,1)</f>
        <v>0</v>
      </c>
      <c r="AE54" s="32" t="n">
        <f aca="false">IF(A54="",0,1)</f>
        <v>0</v>
      </c>
    </row>
    <row r="55" customFormat="false" ht="15" hidden="false" customHeight="false" outlineLevel="0" collapsed="false">
      <c r="A55" s="24"/>
      <c r="B55" s="25"/>
      <c r="C55" s="21"/>
      <c r="D55" s="19"/>
      <c r="E55" s="19"/>
      <c r="F55" s="19"/>
      <c r="G55" s="26"/>
      <c r="H55" s="27"/>
      <c r="I55" s="28"/>
      <c r="J55" s="19"/>
      <c r="K55" s="28"/>
      <c r="L55" s="29" t="str">
        <f aca="false">IF(AC55="","",LEFT(AC55,LEN(AC55)-2))</f>
        <v/>
      </c>
      <c r="M55" s="30"/>
      <c r="N55" s="30"/>
      <c r="O55" s="32" t="str">
        <f aca="false">IF(TRIM(C55&amp;"")="","",RIGHT(SUBSTITUTE(SUBSTITUTE(C55&amp;""," ",""),"*",""),4))</f>
        <v/>
      </c>
      <c r="P55" s="32" t="n">
        <f aca="false">IF(O55="",0,IFERROR(MATCH(O55,Vans!$D$2:$D$51,0),IFERROR(MATCH(VALUE(O55),Vans!$D$2:$D$51,0),0)))</f>
        <v>0</v>
      </c>
      <c r="Q55" s="32" t="str">
        <f aca="false">IF(P55=0,"",INDEX(Vans!$A$2:$A$51,P55)&amp;"")</f>
        <v/>
      </c>
      <c r="R55" s="32" t="str">
        <f aca="false">IF(A55="","",IF(TRIM(D55&amp;"")&lt;&gt;"",SUBSTITUTE(UPPER(TRIM(D55&amp;""))," ",""),SUBSTITUTE(UPPER(Q55)," ","")))</f>
        <v/>
      </c>
      <c r="S55" s="32" t="n">
        <f aca="false">IF(R55="",0,IFERROR(MATCH(R55,Vans!$G$2:$G$51,0),0))</f>
        <v>0</v>
      </c>
      <c r="T55" s="32" t="str">
        <f aca="false">IF(S55=0,"",INDEX(Vans!$B$2:$B$51,S55)&amp;"")</f>
        <v/>
      </c>
      <c r="U55" s="32" t="str">
        <f aca="false">IF(S55=0,"",INDEX(Vans!$C$2:$C$51,S55))</f>
        <v/>
      </c>
      <c r="V55" s="32" t="str">
        <f aca="false">IF(TRIM(F55&amp;"")="","",IF(ISNUMBER(SEARCH("adblue",F55)),"AdBlue",IF(OR(ISNUMBER(SEARCH("diesel",F55)),ISNUMBER(SEARCH("derv",F55)),ISNUMBER(SEARCH("ulsd",F55))),"Diesel",IF(OR(ISNUMBER(SEARCH("unleaded",F55)),ISNUMBER(SEARCH("petrol",F55)),ISNUMBER(SEARCH("ulp",F55))),"Petrol",IF(OR(ISNUMBER(SEARCH("electric",F55)),ISNUMBER(SEARCH("charg",F55)),ISNUMBER(SEARCH("kwh",F55))),"Electric","Other")))))</f>
        <v/>
      </c>
      <c r="W55" s="34" t="str">
        <f aca="false">IF(TRIM(B55&amp;"")&lt;&gt;"",IFERROR(MOD(B55*1,1),""),IF(A55="","",IFERROR(IF(MOD(A55*1,1)&gt;0,MOD(A55*1,1),""),"")))</f>
        <v/>
      </c>
      <c r="X55" s="35" t="str">
        <f aca="false">IF(A55="","",IFERROR(INT(A55*1),""))</f>
        <v/>
      </c>
      <c r="Y55" s="32" t="str">
        <f aca="false">IF(OR(X55="",NOT(OR(V55="Diesel",V55="Petrol"))),"",MAX(IF(O55="",0,COUNTIFS($O$2:$O$501,O55,$X$2:$X$501,X55,$V$2:$V$501,"Diesel")+COUNTIFS($O$2:$O$501,O55,$X$2:$X$501,X55,$V$2:$V$501,"Petrol")),IF(R55="",0,COUNTIFS($R$2:$R$501,R55,$X$2:$X$501,X55,$V$2:$V$501,"Diesel")+COUNTIFS($R$2:$R$501,R55,$X$2:$X$501,X55,$V$2:$V$501,"Petrol"))))</f>
        <v/>
      </c>
      <c r="Z55" s="32" t="str">
        <f aca="false">IF(OR(R55="",TRIM(I55&amp;"")="",NOT(OR(V55="Diesel",V55="Petrol"))),"",IFERROR(_xlfn.MAXIFS($I$2:$I$501,$R$2:$R$501,R55,$I$2:$I$501,"&lt;"&amp;I55,$V$2:$V$501,"&lt;&gt;AdBlue",$V$2:$V$501,"&lt;&gt;Other"),""))</f>
        <v/>
      </c>
      <c r="AA55" s="32" t="str">
        <f aca="false">IF(OR(Z55="",N(Z55)=0),"",I55-Z55)</f>
        <v/>
      </c>
      <c r="AB55" s="32" t="str">
        <f aca="false">IF(OR(R55="",TRIM(I55&amp;"")="",X55=""),"",IFERROR(_xlfn.MAXIFS($I$2:$I$501,$R$2:$R$501,R55,$X$2:$X$501,"&lt;"&amp;X55),""))</f>
        <v/>
      </c>
      <c r="AC55" s="32" t="str">
        <f aca="false">IF(V55="Other","Not fuel, ","")&amp;IFERROR(IF(AND(T55&lt;&gt;"",OR(AND(V55="Diesel",T55&lt;&gt;"Diesel"),AND(V55="Petrol",T55&lt;&gt;"Petrol",T55&lt;&gt;"Plug-in hybrid"),AND(V55="Electric",T55&lt;&gt;"Electric",T55&lt;&gt;"Plug-in hybrid"))),"Wrong fuel for this van, ",""),"")&amp;IFERROR(IF(AND(OR(V55="Diesel",V55="Petrol"),N(U55)&gt;0,G55*1&gt;N(U55)*(1+TankMargin)),"More than the tank holds, ",""),"")&amp;IF(AND(TRIM(D55&amp;"")&lt;&gt;"",Q55&lt;&gt;"",SUBSTITUTE(UPPER(Q55)," ","")&lt;&gt;R55),"Card used in another van, ","")&amp;IF(AND(TRIM(D55&amp;"")&lt;&gt;"",S55=0),"Not one of your vans, ","")&amp;IF(AND(A55&lt;&gt;"",R55="",O55&lt;&gt;"",P55=0),"Card not on your Vans list, ","")&amp;IF(N(Y55)&gt;1,"Filled twice that day, ","")&amp;IFERROR(IF(AND(AA55&lt;&gt;"",AA55&lt;MinMiles),"Only "&amp;TEXT(AA55,"#,##0")&amp;" miles since the previous fill, ",""),"")&amp;IFERROR(IF(AND(AB55&lt;&gt;"",N(AB55)&gt;0,I55*1&lt;N(AB55)),"Pump mileage lower than before, ",""),"")&amp;IFERROR(IF(AND(TRIM(I55&amp;"")&lt;&gt;"",TRIM(K55&amp;"")&lt;&gt;"",ABS(I55*1-K55*1)&gt;MileTolerance),"Pump mileage off from the odometer, ",""),"")&amp;IF(J55="No","No receipt from the driver, ","")&amp;IFERROR(IF(AND(W55&lt;&gt;"",OR(W55&lt;DayStart,W55&gt;DayEnd)),"Outside working hours, ",""),"")&amp;IFERROR(IF(AND(X55&lt;&gt;"",WEEKDAY(X55,2)=6,FlagSat="Yes"),"Saturday, ",""),"")&amp;IFERROR(IF(AND(X55&lt;&gt;"",WEEKDAY(X55,2)=7,FlagSun="Yes"),"Sunday, ",""),"")&amp;IF(AND(FlagPremium="Yes",OR(V55="Diesel",V55="Petrol"),OR(ISNUMBER(SEARCH("super",F55)),ISNUMBER(SEARCH("premium",F55)),ISNUMBER(SEARCH("ultimate",F55)),ISNUMBER(SEARCH("v-power",F55)),ISNUMBER(SEARCH("momentum",F55)),ISNUMBER(SEARCH("supreme",F55)))),"Premium fuel, ","")</f>
        <v/>
      </c>
      <c r="AD55" s="32" t="n">
        <f aca="false">IF(AC55="",0,1)</f>
        <v>0</v>
      </c>
      <c r="AE55" s="32" t="n">
        <f aca="false">IF(A55="",0,1)</f>
        <v>0</v>
      </c>
    </row>
    <row r="56" customFormat="false" ht="15" hidden="false" customHeight="false" outlineLevel="0" collapsed="false">
      <c r="A56" s="24"/>
      <c r="B56" s="25"/>
      <c r="C56" s="21"/>
      <c r="D56" s="19"/>
      <c r="E56" s="19"/>
      <c r="F56" s="19"/>
      <c r="G56" s="26"/>
      <c r="H56" s="27"/>
      <c r="I56" s="28"/>
      <c r="J56" s="19"/>
      <c r="K56" s="28"/>
      <c r="L56" s="29" t="str">
        <f aca="false">IF(AC56="","",LEFT(AC56,LEN(AC56)-2))</f>
        <v/>
      </c>
      <c r="M56" s="30"/>
      <c r="N56" s="30"/>
      <c r="O56" s="32" t="str">
        <f aca="false">IF(TRIM(C56&amp;"")="","",RIGHT(SUBSTITUTE(SUBSTITUTE(C56&amp;""," ",""),"*",""),4))</f>
        <v/>
      </c>
      <c r="P56" s="32" t="n">
        <f aca="false">IF(O56="",0,IFERROR(MATCH(O56,Vans!$D$2:$D$51,0),IFERROR(MATCH(VALUE(O56),Vans!$D$2:$D$51,0),0)))</f>
        <v>0</v>
      </c>
      <c r="Q56" s="32" t="str">
        <f aca="false">IF(P56=0,"",INDEX(Vans!$A$2:$A$51,P56)&amp;"")</f>
        <v/>
      </c>
      <c r="R56" s="32" t="str">
        <f aca="false">IF(A56="","",IF(TRIM(D56&amp;"")&lt;&gt;"",SUBSTITUTE(UPPER(TRIM(D56&amp;""))," ",""),SUBSTITUTE(UPPER(Q56)," ","")))</f>
        <v/>
      </c>
      <c r="S56" s="32" t="n">
        <f aca="false">IF(R56="",0,IFERROR(MATCH(R56,Vans!$G$2:$G$51,0),0))</f>
        <v>0</v>
      </c>
      <c r="T56" s="32" t="str">
        <f aca="false">IF(S56=0,"",INDEX(Vans!$B$2:$B$51,S56)&amp;"")</f>
        <v/>
      </c>
      <c r="U56" s="32" t="str">
        <f aca="false">IF(S56=0,"",INDEX(Vans!$C$2:$C$51,S56))</f>
        <v/>
      </c>
      <c r="V56" s="32" t="str">
        <f aca="false">IF(TRIM(F56&amp;"")="","",IF(ISNUMBER(SEARCH("adblue",F56)),"AdBlue",IF(OR(ISNUMBER(SEARCH("diesel",F56)),ISNUMBER(SEARCH("derv",F56)),ISNUMBER(SEARCH("ulsd",F56))),"Diesel",IF(OR(ISNUMBER(SEARCH("unleaded",F56)),ISNUMBER(SEARCH("petrol",F56)),ISNUMBER(SEARCH("ulp",F56))),"Petrol",IF(OR(ISNUMBER(SEARCH("electric",F56)),ISNUMBER(SEARCH("charg",F56)),ISNUMBER(SEARCH("kwh",F56))),"Electric","Other")))))</f>
        <v/>
      </c>
      <c r="W56" s="34" t="str">
        <f aca="false">IF(TRIM(B56&amp;"")&lt;&gt;"",IFERROR(MOD(B56*1,1),""),IF(A56="","",IFERROR(IF(MOD(A56*1,1)&gt;0,MOD(A56*1,1),""),"")))</f>
        <v/>
      </c>
      <c r="X56" s="35" t="str">
        <f aca="false">IF(A56="","",IFERROR(INT(A56*1),""))</f>
        <v/>
      </c>
      <c r="Y56" s="32" t="str">
        <f aca="false">IF(OR(X56="",NOT(OR(V56="Diesel",V56="Petrol"))),"",MAX(IF(O56="",0,COUNTIFS($O$2:$O$501,O56,$X$2:$X$501,X56,$V$2:$V$501,"Diesel")+COUNTIFS($O$2:$O$501,O56,$X$2:$X$501,X56,$V$2:$V$501,"Petrol")),IF(R56="",0,COUNTIFS($R$2:$R$501,R56,$X$2:$X$501,X56,$V$2:$V$501,"Diesel")+COUNTIFS($R$2:$R$501,R56,$X$2:$X$501,X56,$V$2:$V$501,"Petrol"))))</f>
        <v/>
      </c>
      <c r="Z56" s="32" t="str">
        <f aca="false">IF(OR(R56="",TRIM(I56&amp;"")="",NOT(OR(V56="Diesel",V56="Petrol"))),"",IFERROR(_xlfn.MAXIFS($I$2:$I$501,$R$2:$R$501,R56,$I$2:$I$501,"&lt;"&amp;I56,$V$2:$V$501,"&lt;&gt;AdBlue",$V$2:$V$501,"&lt;&gt;Other"),""))</f>
        <v/>
      </c>
      <c r="AA56" s="32" t="str">
        <f aca="false">IF(OR(Z56="",N(Z56)=0),"",I56-Z56)</f>
        <v/>
      </c>
      <c r="AB56" s="32" t="str">
        <f aca="false">IF(OR(R56="",TRIM(I56&amp;"")="",X56=""),"",IFERROR(_xlfn.MAXIFS($I$2:$I$501,$R$2:$R$501,R56,$X$2:$X$501,"&lt;"&amp;X56),""))</f>
        <v/>
      </c>
      <c r="AC56" s="32" t="str">
        <f aca="false">IF(V56="Other","Not fuel, ","")&amp;IFERROR(IF(AND(T56&lt;&gt;"",OR(AND(V56="Diesel",T56&lt;&gt;"Diesel"),AND(V56="Petrol",T56&lt;&gt;"Petrol",T56&lt;&gt;"Plug-in hybrid"),AND(V56="Electric",T56&lt;&gt;"Electric",T56&lt;&gt;"Plug-in hybrid"))),"Wrong fuel for this van, ",""),"")&amp;IFERROR(IF(AND(OR(V56="Diesel",V56="Petrol"),N(U56)&gt;0,G56*1&gt;N(U56)*(1+TankMargin)),"More than the tank holds, ",""),"")&amp;IF(AND(TRIM(D56&amp;"")&lt;&gt;"",Q56&lt;&gt;"",SUBSTITUTE(UPPER(Q56)," ","")&lt;&gt;R56),"Card used in another van, ","")&amp;IF(AND(TRIM(D56&amp;"")&lt;&gt;"",S56=0),"Not one of your vans, ","")&amp;IF(AND(A56&lt;&gt;"",R56="",O56&lt;&gt;"",P56=0),"Card not on your Vans list, ","")&amp;IF(N(Y56)&gt;1,"Filled twice that day, ","")&amp;IFERROR(IF(AND(AA56&lt;&gt;"",AA56&lt;MinMiles),"Only "&amp;TEXT(AA56,"#,##0")&amp;" miles since the previous fill, ",""),"")&amp;IFERROR(IF(AND(AB56&lt;&gt;"",N(AB56)&gt;0,I56*1&lt;N(AB56)),"Pump mileage lower than before, ",""),"")&amp;IFERROR(IF(AND(TRIM(I56&amp;"")&lt;&gt;"",TRIM(K56&amp;"")&lt;&gt;"",ABS(I56*1-K56*1)&gt;MileTolerance),"Pump mileage off from the odometer, ",""),"")&amp;IF(J56="No","No receipt from the driver, ","")&amp;IFERROR(IF(AND(W56&lt;&gt;"",OR(W56&lt;DayStart,W56&gt;DayEnd)),"Outside working hours, ",""),"")&amp;IFERROR(IF(AND(X56&lt;&gt;"",WEEKDAY(X56,2)=6,FlagSat="Yes"),"Saturday, ",""),"")&amp;IFERROR(IF(AND(X56&lt;&gt;"",WEEKDAY(X56,2)=7,FlagSun="Yes"),"Sunday, ",""),"")&amp;IF(AND(FlagPremium="Yes",OR(V56="Diesel",V56="Petrol"),OR(ISNUMBER(SEARCH("super",F56)),ISNUMBER(SEARCH("premium",F56)),ISNUMBER(SEARCH("ultimate",F56)),ISNUMBER(SEARCH("v-power",F56)),ISNUMBER(SEARCH("momentum",F56)),ISNUMBER(SEARCH("supreme",F56)))),"Premium fuel, ","")</f>
        <v/>
      </c>
      <c r="AD56" s="32" t="n">
        <f aca="false">IF(AC56="",0,1)</f>
        <v>0</v>
      </c>
      <c r="AE56" s="32" t="n">
        <f aca="false">IF(A56="",0,1)</f>
        <v>0</v>
      </c>
    </row>
    <row r="57" customFormat="false" ht="15" hidden="false" customHeight="false" outlineLevel="0" collapsed="false">
      <c r="A57" s="24"/>
      <c r="B57" s="25"/>
      <c r="C57" s="21"/>
      <c r="D57" s="19"/>
      <c r="E57" s="19"/>
      <c r="F57" s="19"/>
      <c r="G57" s="26"/>
      <c r="H57" s="27"/>
      <c r="I57" s="28"/>
      <c r="J57" s="19"/>
      <c r="K57" s="28"/>
      <c r="L57" s="29" t="str">
        <f aca="false">IF(AC57="","",LEFT(AC57,LEN(AC57)-2))</f>
        <v/>
      </c>
      <c r="M57" s="30"/>
      <c r="N57" s="30"/>
      <c r="O57" s="32" t="str">
        <f aca="false">IF(TRIM(C57&amp;"")="","",RIGHT(SUBSTITUTE(SUBSTITUTE(C57&amp;""," ",""),"*",""),4))</f>
        <v/>
      </c>
      <c r="P57" s="32" t="n">
        <f aca="false">IF(O57="",0,IFERROR(MATCH(O57,Vans!$D$2:$D$51,0),IFERROR(MATCH(VALUE(O57),Vans!$D$2:$D$51,0),0)))</f>
        <v>0</v>
      </c>
      <c r="Q57" s="32" t="str">
        <f aca="false">IF(P57=0,"",INDEX(Vans!$A$2:$A$51,P57)&amp;"")</f>
        <v/>
      </c>
      <c r="R57" s="32" t="str">
        <f aca="false">IF(A57="","",IF(TRIM(D57&amp;"")&lt;&gt;"",SUBSTITUTE(UPPER(TRIM(D57&amp;""))," ",""),SUBSTITUTE(UPPER(Q57)," ","")))</f>
        <v/>
      </c>
      <c r="S57" s="32" t="n">
        <f aca="false">IF(R57="",0,IFERROR(MATCH(R57,Vans!$G$2:$G$51,0),0))</f>
        <v>0</v>
      </c>
      <c r="T57" s="32" t="str">
        <f aca="false">IF(S57=0,"",INDEX(Vans!$B$2:$B$51,S57)&amp;"")</f>
        <v/>
      </c>
      <c r="U57" s="32" t="str">
        <f aca="false">IF(S57=0,"",INDEX(Vans!$C$2:$C$51,S57))</f>
        <v/>
      </c>
      <c r="V57" s="32" t="str">
        <f aca="false">IF(TRIM(F57&amp;"")="","",IF(ISNUMBER(SEARCH("adblue",F57)),"AdBlue",IF(OR(ISNUMBER(SEARCH("diesel",F57)),ISNUMBER(SEARCH("derv",F57)),ISNUMBER(SEARCH("ulsd",F57))),"Diesel",IF(OR(ISNUMBER(SEARCH("unleaded",F57)),ISNUMBER(SEARCH("petrol",F57)),ISNUMBER(SEARCH("ulp",F57))),"Petrol",IF(OR(ISNUMBER(SEARCH("electric",F57)),ISNUMBER(SEARCH("charg",F57)),ISNUMBER(SEARCH("kwh",F57))),"Electric","Other")))))</f>
        <v/>
      </c>
      <c r="W57" s="34" t="str">
        <f aca="false">IF(TRIM(B57&amp;"")&lt;&gt;"",IFERROR(MOD(B57*1,1),""),IF(A57="","",IFERROR(IF(MOD(A57*1,1)&gt;0,MOD(A57*1,1),""),"")))</f>
        <v/>
      </c>
      <c r="X57" s="35" t="str">
        <f aca="false">IF(A57="","",IFERROR(INT(A57*1),""))</f>
        <v/>
      </c>
      <c r="Y57" s="32" t="str">
        <f aca="false">IF(OR(X57="",NOT(OR(V57="Diesel",V57="Petrol"))),"",MAX(IF(O57="",0,COUNTIFS($O$2:$O$501,O57,$X$2:$X$501,X57,$V$2:$V$501,"Diesel")+COUNTIFS($O$2:$O$501,O57,$X$2:$X$501,X57,$V$2:$V$501,"Petrol")),IF(R57="",0,COUNTIFS($R$2:$R$501,R57,$X$2:$X$501,X57,$V$2:$V$501,"Diesel")+COUNTIFS($R$2:$R$501,R57,$X$2:$X$501,X57,$V$2:$V$501,"Petrol"))))</f>
        <v/>
      </c>
      <c r="Z57" s="32" t="str">
        <f aca="false">IF(OR(R57="",TRIM(I57&amp;"")="",NOT(OR(V57="Diesel",V57="Petrol"))),"",IFERROR(_xlfn.MAXIFS($I$2:$I$501,$R$2:$R$501,R57,$I$2:$I$501,"&lt;"&amp;I57,$V$2:$V$501,"&lt;&gt;AdBlue",$V$2:$V$501,"&lt;&gt;Other"),""))</f>
        <v/>
      </c>
      <c r="AA57" s="32" t="str">
        <f aca="false">IF(OR(Z57="",N(Z57)=0),"",I57-Z57)</f>
        <v/>
      </c>
      <c r="AB57" s="32" t="str">
        <f aca="false">IF(OR(R57="",TRIM(I57&amp;"")="",X57=""),"",IFERROR(_xlfn.MAXIFS($I$2:$I$501,$R$2:$R$501,R57,$X$2:$X$501,"&lt;"&amp;X57),""))</f>
        <v/>
      </c>
      <c r="AC57" s="32" t="str">
        <f aca="false">IF(V57="Other","Not fuel, ","")&amp;IFERROR(IF(AND(T57&lt;&gt;"",OR(AND(V57="Diesel",T57&lt;&gt;"Diesel"),AND(V57="Petrol",T57&lt;&gt;"Petrol",T57&lt;&gt;"Plug-in hybrid"),AND(V57="Electric",T57&lt;&gt;"Electric",T57&lt;&gt;"Plug-in hybrid"))),"Wrong fuel for this van, ",""),"")&amp;IFERROR(IF(AND(OR(V57="Diesel",V57="Petrol"),N(U57)&gt;0,G57*1&gt;N(U57)*(1+TankMargin)),"More than the tank holds, ",""),"")&amp;IF(AND(TRIM(D57&amp;"")&lt;&gt;"",Q57&lt;&gt;"",SUBSTITUTE(UPPER(Q57)," ","")&lt;&gt;R57),"Card used in another van, ","")&amp;IF(AND(TRIM(D57&amp;"")&lt;&gt;"",S57=0),"Not one of your vans, ","")&amp;IF(AND(A57&lt;&gt;"",R57="",O57&lt;&gt;"",P57=0),"Card not on your Vans list, ","")&amp;IF(N(Y57)&gt;1,"Filled twice that day, ","")&amp;IFERROR(IF(AND(AA57&lt;&gt;"",AA57&lt;MinMiles),"Only "&amp;TEXT(AA57,"#,##0")&amp;" miles since the previous fill, ",""),"")&amp;IFERROR(IF(AND(AB57&lt;&gt;"",N(AB57)&gt;0,I57*1&lt;N(AB57)),"Pump mileage lower than before, ",""),"")&amp;IFERROR(IF(AND(TRIM(I57&amp;"")&lt;&gt;"",TRIM(K57&amp;"")&lt;&gt;"",ABS(I57*1-K57*1)&gt;MileTolerance),"Pump mileage off from the odometer, ",""),"")&amp;IF(J57="No","No receipt from the driver, ","")&amp;IFERROR(IF(AND(W57&lt;&gt;"",OR(W57&lt;DayStart,W57&gt;DayEnd)),"Outside working hours, ",""),"")&amp;IFERROR(IF(AND(X57&lt;&gt;"",WEEKDAY(X57,2)=6,FlagSat="Yes"),"Saturday, ",""),"")&amp;IFERROR(IF(AND(X57&lt;&gt;"",WEEKDAY(X57,2)=7,FlagSun="Yes"),"Sunday, ",""),"")&amp;IF(AND(FlagPremium="Yes",OR(V57="Diesel",V57="Petrol"),OR(ISNUMBER(SEARCH("super",F57)),ISNUMBER(SEARCH("premium",F57)),ISNUMBER(SEARCH("ultimate",F57)),ISNUMBER(SEARCH("v-power",F57)),ISNUMBER(SEARCH("momentum",F57)),ISNUMBER(SEARCH("supreme",F57)))),"Premium fuel, ","")</f>
        <v/>
      </c>
      <c r="AD57" s="32" t="n">
        <f aca="false">IF(AC57="",0,1)</f>
        <v>0</v>
      </c>
      <c r="AE57" s="32" t="n">
        <f aca="false">IF(A57="",0,1)</f>
        <v>0</v>
      </c>
    </row>
    <row r="58" customFormat="false" ht="15" hidden="false" customHeight="false" outlineLevel="0" collapsed="false">
      <c r="A58" s="24"/>
      <c r="B58" s="25"/>
      <c r="C58" s="21"/>
      <c r="D58" s="19"/>
      <c r="E58" s="19"/>
      <c r="F58" s="19"/>
      <c r="G58" s="26"/>
      <c r="H58" s="27"/>
      <c r="I58" s="28"/>
      <c r="J58" s="19"/>
      <c r="K58" s="28"/>
      <c r="L58" s="29" t="str">
        <f aca="false">IF(AC58="","",LEFT(AC58,LEN(AC58)-2))</f>
        <v/>
      </c>
      <c r="M58" s="30"/>
      <c r="N58" s="30"/>
      <c r="O58" s="32" t="str">
        <f aca="false">IF(TRIM(C58&amp;"")="","",RIGHT(SUBSTITUTE(SUBSTITUTE(C58&amp;""," ",""),"*",""),4))</f>
        <v/>
      </c>
      <c r="P58" s="32" t="n">
        <f aca="false">IF(O58="",0,IFERROR(MATCH(O58,Vans!$D$2:$D$51,0),IFERROR(MATCH(VALUE(O58),Vans!$D$2:$D$51,0),0)))</f>
        <v>0</v>
      </c>
      <c r="Q58" s="32" t="str">
        <f aca="false">IF(P58=0,"",INDEX(Vans!$A$2:$A$51,P58)&amp;"")</f>
        <v/>
      </c>
      <c r="R58" s="32" t="str">
        <f aca="false">IF(A58="","",IF(TRIM(D58&amp;"")&lt;&gt;"",SUBSTITUTE(UPPER(TRIM(D58&amp;""))," ",""),SUBSTITUTE(UPPER(Q58)," ","")))</f>
        <v/>
      </c>
      <c r="S58" s="32" t="n">
        <f aca="false">IF(R58="",0,IFERROR(MATCH(R58,Vans!$G$2:$G$51,0),0))</f>
        <v>0</v>
      </c>
      <c r="T58" s="32" t="str">
        <f aca="false">IF(S58=0,"",INDEX(Vans!$B$2:$B$51,S58)&amp;"")</f>
        <v/>
      </c>
      <c r="U58" s="32" t="str">
        <f aca="false">IF(S58=0,"",INDEX(Vans!$C$2:$C$51,S58))</f>
        <v/>
      </c>
      <c r="V58" s="32" t="str">
        <f aca="false">IF(TRIM(F58&amp;"")="","",IF(ISNUMBER(SEARCH("adblue",F58)),"AdBlue",IF(OR(ISNUMBER(SEARCH("diesel",F58)),ISNUMBER(SEARCH("derv",F58)),ISNUMBER(SEARCH("ulsd",F58))),"Diesel",IF(OR(ISNUMBER(SEARCH("unleaded",F58)),ISNUMBER(SEARCH("petrol",F58)),ISNUMBER(SEARCH("ulp",F58))),"Petrol",IF(OR(ISNUMBER(SEARCH("electric",F58)),ISNUMBER(SEARCH("charg",F58)),ISNUMBER(SEARCH("kwh",F58))),"Electric","Other")))))</f>
        <v/>
      </c>
      <c r="W58" s="34" t="str">
        <f aca="false">IF(TRIM(B58&amp;"")&lt;&gt;"",IFERROR(MOD(B58*1,1),""),IF(A58="","",IFERROR(IF(MOD(A58*1,1)&gt;0,MOD(A58*1,1),""),"")))</f>
        <v/>
      </c>
      <c r="X58" s="35" t="str">
        <f aca="false">IF(A58="","",IFERROR(INT(A58*1),""))</f>
        <v/>
      </c>
      <c r="Y58" s="32" t="str">
        <f aca="false">IF(OR(X58="",NOT(OR(V58="Diesel",V58="Petrol"))),"",MAX(IF(O58="",0,COUNTIFS($O$2:$O$501,O58,$X$2:$X$501,X58,$V$2:$V$501,"Diesel")+COUNTIFS($O$2:$O$501,O58,$X$2:$X$501,X58,$V$2:$V$501,"Petrol")),IF(R58="",0,COUNTIFS($R$2:$R$501,R58,$X$2:$X$501,X58,$V$2:$V$501,"Diesel")+COUNTIFS($R$2:$R$501,R58,$X$2:$X$501,X58,$V$2:$V$501,"Petrol"))))</f>
        <v/>
      </c>
      <c r="Z58" s="32" t="str">
        <f aca="false">IF(OR(R58="",TRIM(I58&amp;"")="",NOT(OR(V58="Diesel",V58="Petrol"))),"",IFERROR(_xlfn.MAXIFS($I$2:$I$501,$R$2:$R$501,R58,$I$2:$I$501,"&lt;"&amp;I58,$V$2:$V$501,"&lt;&gt;AdBlue",$V$2:$V$501,"&lt;&gt;Other"),""))</f>
        <v/>
      </c>
      <c r="AA58" s="32" t="str">
        <f aca="false">IF(OR(Z58="",N(Z58)=0),"",I58-Z58)</f>
        <v/>
      </c>
      <c r="AB58" s="32" t="str">
        <f aca="false">IF(OR(R58="",TRIM(I58&amp;"")="",X58=""),"",IFERROR(_xlfn.MAXIFS($I$2:$I$501,$R$2:$R$501,R58,$X$2:$X$501,"&lt;"&amp;X58),""))</f>
        <v/>
      </c>
      <c r="AC58" s="32" t="str">
        <f aca="false">IF(V58="Other","Not fuel, ","")&amp;IFERROR(IF(AND(T58&lt;&gt;"",OR(AND(V58="Diesel",T58&lt;&gt;"Diesel"),AND(V58="Petrol",T58&lt;&gt;"Petrol",T58&lt;&gt;"Plug-in hybrid"),AND(V58="Electric",T58&lt;&gt;"Electric",T58&lt;&gt;"Plug-in hybrid"))),"Wrong fuel for this van, ",""),"")&amp;IFERROR(IF(AND(OR(V58="Diesel",V58="Petrol"),N(U58)&gt;0,G58*1&gt;N(U58)*(1+TankMargin)),"More than the tank holds, ",""),"")&amp;IF(AND(TRIM(D58&amp;"")&lt;&gt;"",Q58&lt;&gt;"",SUBSTITUTE(UPPER(Q58)," ","")&lt;&gt;R58),"Card used in another van, ","")&amp;IF(AND(TRIM(D58&amp;"")&lt;&gt;"",S58=0),"Not one of your vans, ","")&amp;IF(AND(A58&lt;&gt;"",R58="",O58&lt;&gt;"",P58=0),"Card not on your Vans list, ","")&amp;IF(N(Y58)&gt;1,"Filled twice that day, ","")&amp;IFERROR(IF(AND(AA58&lt;&gt;"",AA58&lt;MinMiles),"Only "&amp;TEXT(AA58,"#,##0")&amp;" miles since the previous fill, ",""),"")&amp;IFERROR(IF(AND(AB58&lt;&gt;"",N(AB58)&gt;0,I58*1&lt;N(AB58)),"Pump mileage lower than before, ",""),"")&amp;IFERROR(IF(AND(TRIM(I58&amp;"")&lt;&gt;"",TRIM(K58&amp;"")&lt;&gt;"",ABS(I58*1-K58*1)&gt;MileTolerance),"Pump mileage off from the odometer, ",""),"")&amp;IF(J58="No","No receipt from the driver, ","")&amp;IFERROR(IF(AND(W58&lt;&gt;"",OR(W58&lt;DayStart,W58&gt;DayEnd)),"Outside working hours, ",""),"")&amp;IFERROR(IF(AND(X58&lt;&gt;"",WEEKDAY(X58,2)=6,FlagSat="Yes"),"Saturday, ",""),"")&amp;IFERROR(IF(AND(X58&lt;&gt;"",WEEKDAY(X58,2)=7,FlagSun="Yes"),"Sunday, ",""),"")&amp;IF(AND(FlagPremium="Yes",OR(V58="Diesel",V58="Petrol"),OR(ISNUMBER(SEARCH("super",F58)),ISNUMBER(SEARCH("premium",F58)),ISNUMBER(SEARCH("ultimate",F58)),ISNUMBER(SEARCH("v-power",F58)),ISNUMBER(SEARCH("momentum",F58)),ISNUMBER(SEARCH("supreme",F58)))),"Premium fuel, ","")</f>
        <v/>
      </c>
      <c r="AD58" s="32" t="n">
        <f aca="false">IF(AC58="",0,1)</f>
        <v>0</v>
      </c>
      <c r="AE58" s="32" t="n">
        <f aca="false">IF(A58="",0,1)</f>
        <v>0</v>
      </c>
    </row>
    <row r="59" customFormat="false" ht="15" hidden="false" customHeight="false" outlineLevel="0" collapsed="false">
      <c r="A59" s="24"/>
      <c r="B59" s="25"/>
      <c r="C59" s="21"/>
      <c r="D59" s="19"/>
      <c r="E59" s="19"/>
      <c r="F59" s="19"/>
      <c r="G59" s="26"/>
      <c r="H59" s="27"/>
      <c r="I59" s="28"/>
      <c r="J59" s="19"/>
      <c r="K59" s="28"/>
      <c r="L59" s="29" t="str">
        <f aca="false">IF(AC59="","",LEFT(AC59,LEN(AC59)-2))</f>
        <v/>
      </c>
      <c r="M59" s="30"/>
      <c r="N59" s="30"/>
      <c r="O59" s="32" t="str">
        <f aca="false">IF(TRIM(C59&amp;"")="","",RIGHT(SUBSTITUTE(SUBSTITUTE(C59&amp;""," ",""),"*",""),4))</f>
        <v/>
      </c>
      <c r="P59" s="32" t="n">
        <f aca="false">IF(O59="",0,IFERROR(MATCH(O59,Vans!$D$2:$D$51,0),IFERROR(MATCH(VALUE(O59),Vans!$D$2:$D$51,0),0)))</f>
        <v>0</v>
      </c>
      <c r="Q59" s="32" t="str">
        <f aca="false">IF(P59=0,"",INDEX(Vans!$A$2:$A$51,P59)&amp;"")</f>
        <v/>
      </c>
      <c r="R59" s="32" t="str">
        <f aca="false">IF(A59="","",IF(TRIM(D59&amp;"")&lt;&gt;"",SUBSTITUTE(UPPER(TRIM(D59&amp;""))," ",""),SUBSTITUTE(UPPER(Q59)," ","")))</f>
        <v/>
      </c>
      <c r="S59" s="32" t="n">
        <f aca="false">IF(R59="",0,IFERROR(MATCH(R59,Vans!$G$2:$G$51,0),0))</f>
        <v>0</v>
      </c>
      <c r="T59" s="32" t="str">
        <f aca="false">IF(S59=0,"",INDEX(Vans!$B$2:$B$51,S59)&amp;"")</f>
        <v/>
      </c>
      <c r="U59" s="32" t="str">
        <f aca="false">IF(S59=0,"",INDEX(Vans!$C$2:$C$51,S59))</f>
        <v/>
      </c>
      <c r="V59" s="32" t="str">
        <f aca="false">IF(TRIM(F59&amp;"")="","",IF(ISNUMBER(SEARCH("adblue",F59)),"AdBlue",IF(OR(ISNUMBER(SEARCH("diesel",F59)),ISNUMBER(SEARCH("derv",F59)),ISNUMBER(SEARCH("ulsd",F59))),"Diesel",IF(OR(ISNUMBER(SEARCH("unleaded",F59)),ISNUMBER(SEARCH("petrol",F59)),ISNUMBER(SEARCH("ulp",F59))),"Petrol",IF(OR(ISNUMBER(SEARCH("electric",F59)),ISNUMBER(SEARCH("charg",F59)),ISNUMBER(SEARCH("kwh",F59))),"Electric","Other")))))</f>
        <v/>
      </c>
      <c r="W59" s="34" t="str">
        <f aca="false">IF(TRIM(B59&amp;"")&lt;&gt;"",IFERROR(MOD(B59*1,1),""),IF(A59="","",IFERROR(IF(MOD(A59*1,1)&gt;0,MOD(A59*1,1),""),"")))</f>
        <v/>
      </c>
      <c r="X59" s="35" t="str">
        <f aca="false">IF(A59="","",IFERROR(INT(A59*1),""))</f>
        <v/>
      </c>
      <c r="Y59" s="32" t="str">
        <f aca="false">IF(OR(X59="",NOT(OR(V59="Diesel",V59="Petrol"))),"",MAX(IF(O59="",0,COUNTIFS($O$2:$O$501,O59,$X$2:$X$501,X59,$V$2:$V$501,"Diesel")+COUNTIFS($O$2:$O$501,O59,$X$2:$X$501,X59,$V$2:$V$501,"Petrol")),IF(R59="",0,COUNTIFS($R$2:$R$501,R59,$X$2:$X$501,X59,$V$2:$V$501,"Diesel")+COUNTIFS($R$2:$R$501,R59,$X$2:$X$501,X59,$V$2:$V$501,"Petrol"))))</f>
        <v/>
      </c>
      <c r="Z59" s="32" t="str">
        <f aca="false">IF(OR(R59="",TRIM(I59&amp;"")="",NOT(OR(V59="Diesel",V59="Petrol"))),"",IFERROR(_xlfn.MAXIFS($I$2:$I$501,$R$2:$R$501,R59,$I$2:$I$501,"&lt;"&amp;I59,$V$2:$V$501,"&lt;&gt;AdBlue",$V$2:$V$501,"&lt;&gt;Other"),""))</f>
        <v/>
      </c>
      <c r="AA59" s="32" t="str">
        <f aca="false">IF(OR(Z59="",N(Z59)=0),"",I59-Z59)</f>
        <v/>
      </c>
      <c r="AB59" s="32" t="str">
        <f aca="false">IF(OR(R59="",TRIM(I59&amp;"")="",X59=""),"",IFERROR(_xlfn.MAXIFS($I$2:$I$501,$R$2:$R$501,R59,$X$2:$X$501,"&lt;"&amp;X59),""))</f>
        <v/>
      </c>
      <c r="AC59" s="32" t="str">
        <f aca="false">IF(V59="Other","Not fuel, ","")&amp;IFERROR(IF(AND(T59&lt;&gt;"",OR(AND(V59="Diesel",T59&lt;&gt;"Diesel"),AND(V59="Petrol",T59&lt;&gt;"Petrol",T59&lt;&gt;"Plug-in hybrid"),AND(V59="Electric",T59&lt;&gt;"Electric",T59&lt;&gt;"Plug-in hybrid"))),"Wrong fuel for this van, ",""),"")&amp;IFERROR(IF(AND(OR(V59="Diesel",V59="Petrol"),N(U59)&gt;0,G59*1&gt;N(U59)*(1+TankMargin)),"More than the tank holds, ",""),"")&amp;IF(AND(TRIM(D59&amp;"")&lt;&gt;"",Q59&lt;&gt;"",SUBSTITUTE(UPPER(Q59)," ","")&lt;&gt;R59),"Card used in another van, ","")&amp;IF(AND(TRIM(D59&amp;"")&lt;&gt;"",S59=0),"Not one of your vans, ","")&amp;IF(AND(A59&lt;&gt;"",R59="",O59&lt;&gt;"",P59=0),"Card not on your Vans list, ","")&amp;IF(N(Y59)&gt;1,"Filled twice that day, ","")&amp;IFERROR(IF(AND(AA59&lt;&gt;"",AA59&lt;MinMiles),"Only "&amp;TEXT(AA59,"#,##0")&amp;" miles since the previous fill, ",""),"")&amp;IFERROR(IF(AND(AB59&lt;&gt;"",N(AB59)&gt;0,I59*1&lt;N(AB59)),"Pump mileage lower than before, ",""),"")&amp;IFERROR(IF(AND(TRIM(I59&amp;"")&lt;&gt;"",TRIM(K59&amp;"")&lt;&gt;"",ABS(I59*1-K59*1)&gt;MileTolerance),"Pump mileage off from the odometer, ",""),"")&amp;IF(J59="No","No receipt from the driver, ","")&amp;IFERROR(IF(AND(W59&lt;&gt;"",OR(W59&lt;DayStart,W59&gt;DayEnd)),"Outside working hours, ",""),"")&amp;IFERROR(IF(AND(X59&lt;&gt;"",WEEKDAY(X59,2)=6,FlagSat="Yes"),"Saturday, ",""),"")&amp;IFERROR(IF(AND(X59&lt;&gt;"",WEEKDAY(X59,2)=7,FlagSun="Yes"),"Sunday, ",""),"")&amp;IF(AND(FlagPremium="Yes",OR(V59="Diesel",V59="Petrol"),OR(ISNUMBER(SEARCH("super",F59)),ISNUMBER(SEARCH("premium",F59)),ISNUMBER(SEARCH("ultimate",F59)),ISNUMBER(SEARCH("v-power",F59)),ISNUMBER(SEARCH("momentum",F59)),ISNUMBER(SEARCH("supreme",F59)))),"Premium fuel, ","")</f>
        <v/>
      </c>
      <c r="AD59" s="32" t="n">
        <f aca="false">IF(AC59="",0,1)</f>
        <v>0</v>
      </c>
      <c r="AE59" s="32" t="n">
        <f aca="false">IF(A59="",0,1)</f>
        <v>0</v>
      </c>
    </row>
    <row r="60" customFormat="false" ht="15" hidden="false" customHeight="false" outlineLevel="0" collapsed="false">
      <c r="A60" s="24"/>
      <c r="B60" s="25"/>
      <c r="C60" s="21"/>
      <c r="D60" s="19"/>
      <c r="E60" s="19"/>
      <c r="F60" s="19"/>
      <c r="G60" s="26"/>
      <c r="H60" s="27"/>
      <c r="I60" s="28"/>
      <c r="J60" s="19"/>
      <c r="K60" s="28"/>
      <c r="L60" s="29" t="str">
        <f aca="false">IF(AC60="","",LEFT(AC60,LEN(AC60)-2))</f>
        <v/>
      </c>
      <c r="M60" s="30"/>
      <c r="N60" s="30"/>
      <c r="O60" s="32" t="str">
        <f aca="false">IF(TRIM(C60&amp;"")="","",RIGHT(SUBSTITUTE(SUBSTITUTE(C60&amp;""," ",""),"*",""),4))</f>
        <v/>
      </c>
      <c r="P60" s="32" t="n">
        <f aca="false">IF(O60="",0,IFERROR(MATCH(O60,Vans!$D$2:$D$51,0),IFERROR(MATCH(VALUE(O60),Vans!$D$2:$D$51,0),0)))</f>
        <v>0</v>
      </c>
      <c r="Q60" s="32" t="str">
        <f aca="false">IF(P60=0,"",INDEX(Vans!$A$2:$A$51,P60)&amp;"")</f>
        <v/>
      </c>
      <c r="R60" s="32" t="str">
        <f aca="false">IF(A60="","",IF(TRIM(D60&amp;"")&lt;&gt;"",SUBSTITUTE(UPPER(TRIM(D60&amp;""))," ",""),SUBSTITUTE(UPPER(Q60)," ","")))</f>
        <v/>
      </c>
      <c r="S60" s="32" t="n">
        <f aca="false">IF(R60="",0,IFERROR(MATCH(R60,Vans!$G$2:$G$51,0),0))</f>
        <v>0</v>
      </c>
      <c r="T60" s="32" t="str">
        <f aca="false">IF(S60=0,"",INDEX(Vans!$B$2:$B$51,S60)&amp;"")</f>
        <v/>
      </c>
      <c r="U60" s="32" t="str">
        <f aca="false">IF(S60=0,"",INDEX(Vans!$C$2:$C$51,S60))</f>
        <v/>
      </c>
      <c r="V60" s="32" t="str">
        <f aca="false">IF(TRIM(F60&amp;"")="","",IF(ISNUMBER(SEARCH("adblue",F60)),"AdBlue",IF(OR(ISNUMBER(SEARCH("diesel",F60)),ISNUMBER(SEARCH("derv",F60)),ISNUMBER(SEARCH("ulsd",F60))),"Diesel",IF(OR(ISNUMBER(SEARCH("unleaded",F60)),ISNUMBER(SEARCH("petrol",F60)),ISNUMBER(SEARCH("ulp",F60))),"Petrol",IF(OR(ISNUMBER(SEARCH("electric",F60)),ISNUMBER(SEARCH("charg",F60)),ISNUMBER(SEARCH("kwh",F60))),"Electric","Other")))))</f>
        <v/>
      </c>
      <c r="W60" s="34" t="str">
        <f aca="false">IF(TRIM(B60&amp;"")&lt;&gt;"",IFERROR(MOD(B60*1,1),""),IF(A60="","",IFERROR(IF(MOD(A60*1,1)&gt;0,MOD(A60*1,1),""),"")))</f>
        <v/>
      </c>
      <c r="X60" s="35" t="str">
        <f aca="false">IF(A60="","",IFERROR(INT(A60*1),""))</f>
        <v/>
      </c>
      <c r="Y60" s="32" t="str">
        <f aca="false">IF(OR(X60="",NOT(OR(V60="Diesel",V60="Petrol"))),"",MAX(IF(O60="",0,COUNTIFS($O$2:$O$501,O60,$X$2:$X$501,X60,$V$2:$V$501,"Diesel")+COUNTIFS($O$2:$O$501,O60,$X$2:$X$501,X60,$V$2:$V$501,"Petrol")),IF(R60="",0,COUNTIFS($R$2:$R$501,R60,$X$2:$X$501,X60,$V$2:$V$501,"Diesel")+COUNTIFS($R$2:$R$501,R60,$X$2:$X$501,X60,$V$2:$V$501,"Petrol"))))</f>
        <v/>
      </c>
      <c r="Z60" s="32" t="str">
        <f aca="false">IF(OR(R60="",TRIM(I60&amp;"")="",NOT(OR(V60="Diesel",V60="Petrol"))),"",IFERROR(_xlfn.MAXIFS($I$2:$I$501,$R$2:$R$501,R60,$I$2:$I$501,"&lt;"&amp;I60,$V$2:$V$501,"&lt;&gt;AdBlue",$V$2:$V$501,"&lt;&gt;Other"),""))</f>
        <v/>
      </c>
      <c r="AA60" s="32" t="str">
        <f aca="false">IF(OR(Z60="",N(Z60)=0),"",I60-Z60)</f>
        <v/>
      </c>
      <c r="AB60" s="32" t="str">
        <f aca="false">IF(OR(R60="",TRIM(I60&amp;"")="",X60=""),"",IFERROR(_xlfn.MAXIFS($I$2:$I$501,$R$2:$R$501,R60,$X$2:$X$501,"&lt;"&amp;X60),""))</f>
        <v/>
      </c>
      <c r="AC60" s="32" t="str">
        <f aca="false">IF(V60="Other","Not fuel, ","")&amp;IFERROR(IF(AND(T60&lt;&gt;"",OR(AND(V60="Diesel",T60&lt;&gt;"Diesel"),AND(V60="Petrol",T60&lt;&gt;"Petrol",T60&lt;&gt;"Plug-in hybrid"),AND(V60="Electric",T60&lt;&gt;"Electric",T60&lt;&gt;"Plug-in hybrid"))),"Wrong fuel for this van, ",""),"")&amp;IFERROR(IF(AND(OR(V60="Diesel",V60="Petrol"),N(U60)&gt;0,G60*1&gt;N(U60)*(1+TankMargin)),"More than the tank holds, ",""),"")&amp;IF(AND(TRIM(D60&amp;"")&lt;&gt;"",Q60&lt;&gt;"",SUBSTITUTE(UPPER(Q60)," ","")&lt;&gt;R60),"Card used in another van, ","")&amp;IF(AND(TRIM(D60&amp;"")&lt;&gt;"",S60=0),"Not one of your vans, ","")&amp;IF(AND(A60&lt;&gt;"",R60="",O60&lt;&gt;"",P60=0),"Card not on your Vans list, ","")&amp;IF(N(Y60)&gt;1,"Filled twice that day, ","")&amp;IFERROR(IF(AND(AA60&lt;&gt;"",AA60&lt;MinMiles),"Only "&amp;TEXT(AA60,"#,##0")&amp;" miles since the previous fill, ",""),"")&amp;IFERROR(IF(AND(AB60&lt;&gt;"",N(AB60)&gt;0,I60*1&lt;N(AB60)),"Pump mileage lower than before, ",""),"")&amp;IFERROR(IF(AND(TRIM(I60&amp;"")&lt;&gt;"",TRIM(K60&amp;"")&lt;&gt;"",ABS(I60*1-K60*1)&gt;MileTolerance),"Pump mileage off from the odometer, ",""),"")&amp;IF(J60="No","No receipt from the driver, ","")&amp;IFERROR(IF(AND(W60&lt;&gt;"",OR(W60&lt;DayStart,W60&gt;DayEnd)),"Outside working hours, ",""),"")&amp;IFERROR(IF(AND(X60&lt;&gt;"",WEEKDAY(X60,2)=6,FlagSat="Yes"),"Saturday, ",""),"")&amp;IFERROR(IF(AND(X60&lt;&gt;"",WEEKDAY(X60,2)=7,FlagSun="Yes"),"Sunday, ",""),"")&amp;IF(AND(FlagPremium="Yes",OR(V60="Diesel",V60="Petrol"),OR(ISNUMBER(SEARCH("super",F60)),ISNUMBER(SEARCH("premium",F60)),ISNUMBER(SEARCH("ultimate",F60)),ISNUMBER(SEARCH("v-power",F60)),ISNUMBER(SEARCH("momentum",F60)),ISNUMBER(SEARCH("supreme",F60)))),"Premium fuel, ","")</f>
        <v/>
      </c>
      <c r="AD60" s="32" t="n">
        <f aca="false">IF(AC60="",0,1)</f>
        <v>0</v>
      </c>
      <c r="AE60" s="32" t="n">
        <f aca="false">IF(A60="",0,1)</f>
        <v>0</v>
      </c>
    </row>
    <row r="61" customFormat="false" ht="15" hidden="false" customHeight="false" outlineLevel="0" collapsed="false">
      <c r="A61" s="24"/>
      <c r="B61" s="25"/>
      <c r="C61" s="21"/>
      <c r="D61" s="19"/>
      <c r="E61" s="19"/>
      <c r="F61" s="19"/>
      <c r="G61" s="26"/>
      <c r="H61" s="27"/>
      <c r="I61" s="28"/>
      <c r="J61" s="19"/>
      <c r="K61" s="28"/>
      <c r="L61" s="29" t="str">
        <f aca="false">IF(AC61="","",LEFT(AC61,LEN(AC61)-2))</f>
        <v/>
      </c>
      <c r="M61" s="30"/>
      <c r="N61" s="30"/>
      <c r="O61" s="32" t="str">
        <f aca="false">IF(TRIM(C61&amp;"")="","",RIGHT(SUBSTITUTE(SUBSTITUTE(C61&amp;""," ",""),"*",""),4))</f>
        <v/>
      </c>
      <c r="P61" s="32" t="n">
        <f aca="false">IF(O61="",0,IFERROR(MATCH(O61,Vans!$D$2:$D$51,0),IFERROR(MATCH(VALUE(O61),Vans!$D$2:$D$51,0),0)))</f>
        <v>0</v>
      </c>
      <c r="Q61" s="32" t="str">
        <f aca="false">IF(P61=0,"",INDEX(Vans!$A$2:$A$51,P61)&amp;"")</f>
        <v/>
      </c>
      <c r="R61" s="32" t="str">
        <f aca="false">IF(A61="","",IF(TRIM(D61&amp;"")&lt;&gt;"",SUBSTITUTE(UPPER(TRIM(D61&amp;""))," ",""),SUBSTITUTE(UPPER(Q61)," ","")))</f>
        <v/>
      </c>
      <c r="S61" s="32" t="n">
        <f aca="false">IF(R61="",0,IFERROR(MATCH(R61,Vans!$G$2:$G$51,0),0))</f>
        <v>0</v>
      </c>
      <c r="T61" s="32" t="str">
        <f aca="false">IF(S61=0,"",INDEX(Vans!$B$2:$B$51,S61)&amp;"")</f>
        <v/>
      </c>
      <c r="U61" s="32" t="str">
        <f aca="false">IF(S61=0,"",INDEX(Vans!$C$2:$C$51,S61))</f>
        <v/>
      </c>
      <c r="V61" s="32" t="str">
        <f aca="false">IF(TRIM(F61&amp;"")="","",IF(ISNUMBER(SEARCH("adblue",F61)),"AdBlue",IF(OR(ISNUMBER(SEARCH("diesel",F61)),ISNUMBER(SEARCH("derv",F61)),ISNUMBER(SEARCH("ulsd",F61))),"Diesel",IF(OR(ISNUMBER(SEARCH("unleaded",F61)),ISNUMBER(SEARCH("petrol",F61)),ISNUMBER(SEARCH("ulp",F61))),"Petrol",IF(OR(ISNUMBER(SEARCH("electric",F61)),ISNUMBER(SEARCH("charg",F61)),ISNUMBER(SEARCH("kwh",F61))),"Electric","Other")))))</f>
        <v/>
      </c>
      <c r="W61" s="34" t="str">
        <f aca="false">IF(TRIM(B61&amp;"")&lt;&gt;"",IFERROR(MOD(B61*1,1),""),IF(A61="","",IFERROR(IF(MOD(A61*1,1)&gt;0,MOD(A61*1,1),""),"")))</f>
        <v/>
      </c>
      <c r="X61" s="35" t="str">
        <f aca="false">IF(A61="","",IFERROR(INT(A61*1),""))</f>
        <v/>
      </c>
      <c r="Y61" s="32" t="str">
        <f aca="false">IF(OR(X61="",NOT(OR(V61="Diesel",V61="Petrol"))),"",MAX(IF(O61="",0,COUNTIFS($O$2:$O$501,O61,$X$2:$X$501,X61,$V$2:$V$501,"Diesel")+COUNTIFS($O$2:$O$501,O61,$X$2:$X$501,X61,$V$2:$V$501,"Petrol")),IF(R61="",0,COUNTIFS($R$2:$R$501,R61,$X$2:$X$501,X61,$V$2:$V$501,"Diesel")+COUNTIFS($R$2:$R$501,R61,$X$2:$X$501,X61,$V$2:$V$501,"Petrol"))))</f>
        <v/>
      </c>
      <c r="Z61" s="32" t="str">
        <f aca="false">IF(OR(R61="",TRIM(I61&amp;"")="",NOT(OR(V61="Diesel",V61="Petrol"))),"",IFERROR(_xlfn.MAXIFS($I$2:$I$501,$R$2:$R$501,R61,$I$2:$I$501,"&lt;"&amp;I61,$V$2:$V$501,"&lt;&gt;AdBlue",$V$2:$V$501,"&lt;&gt;Other"),""))</f>
        <v/>
      </c>
      <c r="AA61" s="32" t="str">
        <f aca="false">IF(OR(Z61="",N(Z61)=0),"",I61-Z61)</f>
        <v/>
      </c>
      <c r="AB61" s="32" t="str">
        <f aca="false">IF(OR(R61="",TRIM(I61&amp;"")="",X61=""),"",IFERROR(_xlfn.MAXIFS($I$2:$I$501,$R$2:$R$501,R61,$X$2:$X$501,"&lt;"&amp;X61),""))</f>
        <v/>
      </c>
      <c r="AC61" s="32" t="str">
        <f aca="false">IF(V61="Other","Not fuel, ","")&amp;IFERROR(IF(AND(T61&lt;&gt;"",OR(AND(V61="Diesel",T61&lt;&gt;"Diesel"),AND(V61="Petrol",T61&lt;&gt;"Petrol",T61&lt;&gt;"Plug-in hybrid"),AND(V61="Electric",T61&lt;&gt;"Electric",T61&lt;&gt;"Plug-in hybrid"))),"Wrong fuel for this van, ",""),"")&amp;IFERROR(IF(AND(OR(V61="Diesel",V61="Petrol"),N(U61)&gt;0,G61*1&gt;N(U61)*(1+TankMargin)),"More than the tank holds, ",""),"")&amp;IF(AND(TRIM(D61&amp;"")&lt;&gt;"",Q61&lt;&gt;"",SUBSTITUTE(UPPER(Q61)," ","")&lt;&gt;R61),"Card used in another van, ","")&amp;IF(AND(TRIM(D61&amp;"")&lt;&gt;"",S61=0),"Not one of your vans, ","")&amp;IF(AND(A61&lt;&gt;"",R61="",O61&lt;&gt;"",P61=0),"Card not on your Vans list, ","")&amp;IF(N(Y61)&gt;1,"Filled twice that day, ","")&amp;IFERROR(IF(AND(AA61&lt;&gt;"",AA61&lt;MinMiles),"Only "&amp;TEXT(AA61,"#,##0")&amp;" miles since the previous fill, ",""),"")&amp;IFERROR(IF(AND(AB61&lt;&gt;"",N(AB61)&gt;0,I61*1&lt;N(AB61)),"Pump mileage lower than before, ",""),"")&amp;IFERROR(IF(AND(TRIM(I61&amp;"")&lt;&gt;"",TRIM(K61&amp;"")&lt;&gt;"",ABS(I61*1-K61*1)&gt;MileTolerance),"Pump mileage off from the odometer, ",""),"")&amp;IF(J61="No","No receipt from the driver, ","")&amp;IFERROR(IF(AND(W61&lt;&gt;"",OR(W61&lt;DayStart,W61&gt;DayEnd)),"Outside working hours, ",""),"")&amp;IFERROR(IF(AND(X61&lt;&gt;"",WEEKDAY(X61,2)=6,FlagSat="Yes"),"Saturday, ",""),"")&amp;IFERROR(IF(AND(X61&lt;&gt;"",WEEKDAY(X61,2)=7,FlagSun="Yes"),"Sunday, ",""),"")&amp;IF(AND(FlagPremium="Yes",OR(V61="Diesel",V61="Petrol"),OR(ISNUMBER(SEARCH("super",F61)),ISNUMBER(SEARCH("premium",F61)),ISNUMBER(SEARCH("ultimate",F61)),ISNUMBER(SEARCH("v-power",F61)),ISNUMBER(SEARCH("momentum",F61)),ISNUMBER(SEARCH("supreme",F61)))),"Premium fuel, ","")</f>
        <v/>
      </c>
      <c r="AD61" s="32" t="n">
        <f aca="false">IF(AC61="",0,1)</f>
        <v>0</v>
      </c>
      <c r="AE61" s="32" t="n">
        <f aca="false">IF(A61="",0,1)</f>
        <v>0</v>
      </c>
    </row>
    <row r="62" customFormat="false" ht="15" hidden="false" customHeight="false" outlineLevel="0" collapsed="false">
      <c r="A62" s="24"/>
      <c r="B62" s="25"/>
      <c r="C62" s="21"/>
      <c r="D62" s="19"/>
      <c r="E62" s="19"/>
      <c r="F62" s="19"/>
      <c r="G62" s="26"/>
      <c r="H62" s="27"/>
      <c r="I62" s="28"/>
      <c r="J62" s="19"/>
      <c r="K62" s="28"/>
      <c r="L62" s="29" t="str">
        <f aca="false">IF(AC62="","",LEFT(AC62,LEN(AC62)-2))</f>
        <v/>
      </c>
      <c r="M62" s="30"/>
      <c r="N62" s="30"/>
      <c r="O62" s="32" t="str">
        <f aca="false">IF(TRIM(C62&amp;"")="","",RIGHT(SUBSTITUTE(SUBSTITUTE(C62&amp;""," ",""),"*",""),4))</f>
        <v/>
      </c>
      <c r="P62" s="32" t="n">
        <f aca="false">IF(O62="",0,IFERROR(MATCH(O62,Vans!$D$2:$D$51,0),IFERROR(MATCH(VALUE(O62),Vans!$D$2:$D$51,0),0)))</f>
        <v>0</v>
      </c>
      <c r="Q62" s="32" t="str">
        <f aca="false">IF(P62=0,"",INDEX(Vans!$A$2:$A$51,P62)&amp;"")</f>
        <v/>
      </c>
      <c r="R62" s="32" t="str">
        <f aca="false">IF(A62="","",IF(TRIM(D62&amp;"")&lt;&gt;"",SUBSTITUTE(UPPER(TRIM(D62&amp;""))," ",""),SUBSTITUTE(UPPER(Q62)," ","")))</f>
        <v/>
      </c>
      <c r="S62" s="32" t="n">
        <f aca="false">IF(R62="",0,IFERROR(MATCH(R62,Vans!$G$2:$G$51,0),0))</f>
        <v>0</v>
      </c>
      <c r="T62" s="32" t="str">
        <f aca="false">IF(S62=0,"",INDEX(Vans!$B$2:$B$51,S62)&amp;"")</f>
        <v/>
      </c>
      <c r="U62" s="32" t="str">
        <f aca="false">IF(S62=0,"",INDEX(Vans!$C$2:$C$51,S62))</f>
        <v/>
      </c>
      <c r="V62" s="32" t="str">
        <f aca="false">IF(TRIM(F62&amp;"")="","",IF(ISNUMBER(SEARCH("adblue",F62)),"AdBlue",IF(OR(ISNUMBER(SEARCH("diesel",F62)),ISNUMBER(SEARCH("derv",F62)),ISNUMBER(SEARCH("ulsd",F62))),"Diesel",IF(OR(ISNUMBER(SEARCH("unleaded",F62)),ISNUMBER(SEARCH("petrol",F62)),ISNUMBER(SEARCH("ulp",F62))),"Petrol",IF(OR(ISNUMBER(SEARCH("electric",F62)),ISNUMBER(SEARCH("charg",F62)),ISNUMBER(SEARCH("kwh",F62))),"Electric","Other")))))</f>
        <v/>
      </c>
      <c r="W62" s="34" t="str">
        <f aca="false">IF(TRIM(B62&amp;"")&lt;&gt;"",IFERROR(MOD(B62*1,1),""),IF(A62="","",IFERROR(IF(MOD(A62*1,1)&gt;0,MOD(A62*1,1),""),"")))</f>
        <v/>
      </c>
      <c r="X62" s="35" t="str">
        <f aca="false">IF(A62="","",IFERROR(INT(A62*1),""))</f>
        <v/>
      </c>
      <c r="Y62" s="32" t="str">
        <f aca="false">IF(OR(X62="",NOT(OR(V62="Diesel",V62="Petrol"))),"",MAX(IF(O62="",0,COUNTIFS($O$2:$O$501,O62,$X$2:$X$501,X62,$V$2:$V$501,"Diesel")+COUNTIFS($O$2:$O$501,O62,$X$2:$X$501,X62,$V$2:$V$501,"Petrol")),IF(R62="",0,COUNTIFS($R$2:$R$501,R62,$X$2:$X$501,X62,$V$2:$V$501,"Diesel")+COUNTIFS($R$2:$R$501,R62,$X$2:$X$501,X62,$V$2:$V$501,"Petrol"))))</f>
        <v/>
      </c>
      <c r="Z62" s="32" t="str">
        <f aca="false">IF(OR(R62="",TRIM(I62&amp;"")="",NOT(OR(V62="Diesel",V62="Petrol"))),"",IFERROR(_xlfn.MAXIFS($I$2:$I$501,$R$2:$R$501,R62,$I$2:$I$501,"&lt;"&amp;I62,$V$2:$V$501,"&lt;&gt;AdBlue",$V$2:$V$501,"&lt;&gt;Other"),""))</f>
        <v/>
      </c>
      <c r="AA62" s="32" t="str">
        <f aca="false">IF(OR(Z62="",N(Z62)=0),"",I62-Z62)</f>
        <v/>
      </c>
      <c r="AB62" s="32" t="str">
        <f aca="false">IF(OR(R62="",TRIM(I62&amp;"")="",X62=""),"",IFERROR(_xlfn.MAXIFS($I$2:$I$501,$R$2:$R$501,R62,$X$2:$X$501,"&lt;"&amp;X62),""))</f>
        <v/>
      </c>
      <c r="AC62" s="32" t="str">
        <f aca="false">IF(V62="Other","Not fuel, ","")&amp;IFERROR(IF(AND(T62&lt;&gt;"",OR(AND(V62="Diesel",T62&lt;&gt;"Diesel"),AND(V62="Petrol",T62&lt;&gt;"Petrol",T62&lt;&gt;"Plug-in hybrid"),AND(V62="Electric",T62&lt;&gt;"Electric",T62&lt;&gt;"Plug-in hybrid"))),"Wrong fuel for this van, ",""),"")&amp;IFERROR(IF(AND(OR(V62="Diesel",V62="Petrol"),N(U62)&gt;0,G62*1&gt;N(U62)*(1+TankMargin)),"More than the tank holds, ",""),"")&amp;IF(AND(TRIM(D62&amp;"")&lt;&gt;"",Q62&lt;&gt;"",SUBSTITUTE(UPPER(Q62)," ","")&lt;&gt;R62),"Card used in another van, ","")&amp;IF(AND(TRIM(D62&amp;"")&lt;&gt;"",S62=0),"Not one of your vans, ","")&amp;IF(AND(A62&lt;&gt;"",R62="",O62&lt;&gt;"",P62=0),"Card not on your Vans list, ","")&amp;IF(N(Y62)&gt;1,"Filled twice that day, ","")&amp;IFERROR(IF(AND(AA62&lt;&gt;"",AA62&lt;MinMiles),"Only "&amp;TEXT(AA62,"#,##0")&amp;" miles since the previous fill, ",""),"")&amp;IFERROR(IF(AND(AB62&lt;&gt;"",N(AB62)&gt;0,I62*1&lt;N(AB62)),"Pump mileage lower than before, ",""),"")&amp;IFERROR(IF(AND(TRIM(I62&amp;"")&lt;&gt;"",TRIM(K62&amp;"")&lt;&gt;"",ABS(I62*1-K62*1)&gt;MileTolerance),"Pump mileage off from the odometer, ",""),"")&amp;IF(J62="No","No receipt from the driver, ","")&amp;IFERROR(IF(AND(W62&lt;&gt;"",OR(W62&lt;DayStart,W62&gt;DayEnd)),"Outside working hours, ",""),"")&amp;IFERROR(IF(AND(X62&lt;&gt;"",WEEKDAY(X62,2)=6,FlagSat="Yes"),"Saturday, ",""),"")&amp;IFERROR(IF(AND(X62&lt;&gt;"",WEEKDAY(X62,2)=7,FlagSun="Yes"),"Sunday, ",""),"")&amp;IF(AND(FlagPremium="Yes",OR(V62="Diesel",V62="Petrol"),OR(ISNUMBER(SEARCH("super",F62)),ISNUMBER(SEARCH("premium",F62)),ISNUMBER(SEARCH("ultimate",F62)),ISNUMBER(SEARCH("v-power",F62)),ISNUMBER(SEARCH("momentum",F62)),ISNUMBER(SEARCH("supreme",F62)))),"Premium fuel, ","")</f>
        <v/>
      </c>
      <c r="AD62" s="32" t="n">
        <f aca="false">IF(AC62="",0,1)</f>
        <v>0</v>
      </c>
      <c r="AE62" s="32" t="n">
        <f aca="false">IF(A62="",0,1)</f>
        <v>0</v>
      </c>
    </row>
    <row r="63" customFormat="false" ht="15" hidden="false" customHeight="false" outlineLevel="0" collapsed="false">
      <c r="A63" s="24"/>
      <c r="B63" s="25"/>
      <c r="C63" s="21"/>
      <c r="D63" s="19"/>
      <c r="E63" s="19"/>
      <c r="F63" s="19"/>
      <c r="G63" s="26"/>
      <c r="H63" s="27"/>
      <c r="I63" s="28"/>
      <c r="J63" s="19"/>
      <c r="K63" s="28"/>
      <c r="L63" s="29" t="str">
        <f aca="false">IF(AC63="","",LEFT(AC63,LEN(AC63)-2))</f>
        <v/>
      </c>
      <c r="M63" s="30"/>
      <c r="N63" s="30"/>
      <c r="O63" s="32" t="str">
        <f aca="false">IF(TRIM(C63&amp;"")="","",RIGHT(SUBSTITUTE(SUBSTITUTE(C63&amp;""," ",""),"*",""),4))</f>
        <v/>
      </c>
      <c r="P63" s="32" t="n">
        <f aca="false">IF(O63="",0,IFERROR(MATCH(O63,Vans!$D$2:$D$51,0),IFERROR(MATCH(VALUE(O63),Vans!$D$2:$D$51,0),0)))</f>
        <v>0</v>
      </c>
      <c r="Q63" s="32" t="str">
        <f aca="false">IF(P63=0,"",INDEX(Vans!$A$2:$A$51,P63)&amp;"")</f>
        <v/>
      </c>
      <c r="R63" s="32" t="str">
        <f aca="false">IF(A63="","",IF(TRIM(D63&amp;"")&lt;&gt;"",SUBSTITUTE(UPPER(TRIM(D63&amp;""))," ",""),SUBSTITUTE(UPPER(Q63)," ","")))</f>
        <v/>
      </c>
      <c r="S63" s="32" t="n">
        <f aca="false">IF(R63="",0,IFERROR(MATCH(R63,Vans!$G$2:$G$51,0),0))</f>
        <v>0</v>
      </c>
      <c r="T63" s="32" t="str">
        <f aca="false">IF(S63=0,"",INDEX(Vans!$B$2:$B$51,S63)&amp;"")</f>
        <v/>
      </c>
      <c r="U63" s="32" t="str">
        <f aca="false">IF(S63=0,"",INDEX(Vans!$C$2:$C$51,S63))</f>
        <v/>
      </c>
      <c r="V63" s="32" t="str">
        <f aca="false">IF(TRIM(F63&amp;"")="","",IF(ISNUMBER(SEARCH("adblue",F63)),"AdBlue",IF(OR(ISNUMBER(SEARCH("diesel",F63)),ISNUMBER(SEARCH("derv",F63)),ISNUMBER(SEARCH("ulsd",F63))),"Diesel",IF(OR(ISNUMBER(SEARCH("unleaded",F63)),ISNUMBER(SEARCH("petrol",F63)),ISNUMBER(SEARCH("ulp",F63))),"Petrol",IF(OR(ISNUMBER(SEARCH("electric",F63)),ISNUMBER(SEARCH("charg",F63)),ISNUMBER(SEARCH("kwh",F63))),"Electric","Other")))))</f>
        <v/>
      </c>
      <c r="W63" s="34" t="str">
        <f aca="false">IF(TRIM(B63&amp;"")&lt;&gt;"",IFERROR(MOD(B63*1,1),""),IF(A63="","",IFERROR(IF(MOD(A63*1,1)&gt;0,MOD(A63*1,1),""),"")))</f>
        <v/>
      </c>
      <c r="X63" s="35" t="str">
        <f aca="false">IF(A63="","",IFERROR(INT(A63*1),""))</f>
        <v/>
      </c>
      <c r="Y63" s="32" t="str">
        <f aca="false">IF(OR(X63="",NOT(OR(V63="Diesel",V63="Petrol"))),"",MAX(IF(O63="",0,COUNTIFS($O$2:$O$501,O63,$X$2:$X$501,X63,$V$2:$V$501,"Diesel")+COUNTIFS($O$2:$O$501,O63,$X$2:$X$501,X63,$V$2:$V$501,"Petrol")),IF(R63="",0,COUNTIFS($R$2:$R$501,R63,$X$2:$X$501,X63,$V$2:$V$501,"Diesel")+COUNTIFS($R$2:$R$501,R63,$X$2:$X$501,X63,$V$2:$V$501,"Petrol"))))</f>
        <v/>
      </c>
      <c r="Z63" s="32" t="str">
        <f aca="false">IF(OR(R63="",TRIM(I63&amp;"")="",NOT(OR(V63="Diesel",V63="Petrol"))),"",IFERROR(_xlfn.MAXIFS($I$2:$I$501,$R$2:$R$501,R63,$I$2:$I$501,"&lt;"&amp;I63,$V$2:$V$501,"&lt;&gt;AdBlue",$V$2:$V$501,"&lt;&gt;Other"),""))</f>
        <v/>
      </c>
      <c r="AA63" s="32" t="str">
        <f aca="false">IF(OR(Z63="",N(Z63)=0),"",I63-Z63)</f>
        <v/>
      </c>
      <c r="AB63" s="32" t="str">
        <f aca="false">IF(OR(R63="",TRIM(I63&amp;"")="",X63=""),"",IFERROR(_xlfn.MAXIFS($I$2:$I$501,$R$2:$R$501,R63,$X$2:$X$501,"&lt;"&amp;X63),""))</f>
        <v/>
      </c>
      <c r="AC63" s="32" t="str">
        <f aca="false">IF(V63="Other","Not fuel, ","")&amp;IFERROR(IF(AND(T63&lt;&gt;"",OR(AND(V63="Diesel",T63&lt;&gt;"Diesel"),AND(V63="Petrol",T63&lt;&gt;"Petrol",T63&lt;&gt;"Plug-in hybrid"),AND(V63="Electric",T63&lt;&gt;"Electric",T63&lt;&gt;"Plug-in hybrid"))),"Wrong fuel for this van, ",""),"")&amp;IFERROR(IF(AND(OR(V63="Diesel",V63="Petrol"),N(U63)&gt;0,G63*1&gt;N(U63)*(1+TankMargin)),"More than the tank holds, ",""),"")&amp;IF(AND(TRIM(D63&amp;"")&lt;&gt;"",Q63&lt;&gt;"",SUBSTITUTE(UPPER(Q63)," ","")&lt;&gt;R63),"Card used in another van, ","")&amp;IF(AND(TRIM(D63&amp;"")&lt;&gt;"",S63=0),"Not one of your vans, ","")&amp;IF(AND(A63&lt;&gt;"",R63="",O63&lt;&gt;"",P63=0),"Card not on your Vans list, ","")&amp;IF(N(Y63)&gt;1,"Filled twice that day, ","")&amp;IFERROR(IF(AND(AA63&lt;&gt;"",AA63&lt;MinMiles),"Only "&amp;TEXT(AA63,"#,##0")&amp;" miles since the previous fill, ",""),"")&amp;IFERROR(IF(AND(AB63&lt;&gt;"",N(AB63)&gt;0,I63*1&lt;N(AB63)),"Pump mileage lower than before, ",""),"")&amp;IFERROR(IF(AND(TRIM(I63&amp;"")&lt;&gt;"",TRIM(K63&amp;"")&lt;&gt;"",ABS(I63*1-K63*1)&gt;MileTolerance),"Pump mileage off from the odometer, ",""),"")&amp;IF(J63="No","No receipt from the driver, ","")&amp;IFERROR(IF(AND(W63&lt;&gt;"",OR(W63&lt;DayStart,W63&gt;DayEnd)),"Outside working hours, ",""),"")&amp;IFERROR(IF(AND(X63&lt;&gt;"",WEEKDAY(X63,2)=6,FlagSat="Yes"),"Saturday, ",""),"")&amp;IFERROR(IF(AND(X63&lt;&gt;"",WEEKDAY(X63,2)=7,FlagSun="Yes"),"Sunday, ",""),"")&amp;IF(AND(FlagPremium="Yes",OR(V63="Diesel",V63="Petrol"),OR(ISNUMBER(SEARCH("super",F63)),ISNUMBER(SEARCH("premium",F63)),ISNUMBER(SEARCH("ultimate",F63)),ISNUMBER(SEARCH("v-power",F63)),ISNUMBER(SEARCH("momentum",F63)),ISNUMBER(SEARCH("supreme",F63)))),"Premium fuel, ","")</f>
        <v/>
      </c>
      <c r="AD63" s="32" t="n">
        <f aca="false">IF(AC63="",0,1)</f>
        <v>0</v>
      </c>
      <c r="AE63" s="32" t="n">
        <f aca="false">IF(A63="",0,1)</f>
        <v>0</v>
      </c>
    </row>
    <row r="64" customFormat="false" ht="15" hidden="false" customHeight="false" outlineLevel="0" collapsed="false">
      <c r="A64" s="24"/>
      <c r="B64" s="25"/>
      <c r="C64" s="21"/>
      <c r="D64" s="19"/>
      <c r="E64" s="19"/>
      <c r="F64" s="19"/>
      <c r="G64" s="26"/>
      <c r="H64" s="27"/>
      <c r="I64" s="28"/>
      <c r="J64" s="19"/>
      <c r="K64" s="28"/>
      <c r="L64" s="29" t="str">
        <f aca="false">IF(AC64="","",LEFT(AC64,LEN(AC64)-2))</f>
        <v/>
      </c>
      <c r="M64" s="30"/>
      <c r="N64" s="30"/>
      <c r="O64" s="32" t="str">
        <f aca="false">IF(TRIM(C64&amp;"")="","",RIGHT(SUBSTITUTE(SUBSTITUTE(C64&amp;""," ",""),"*",""),4))</f>
        <v/>
      </c>
      <c r="P64" s="32" t="n">
        <f aca="false">IF(O64="",0,IFERROR(MATCH(O64,Vans!$D$2:$D$51,0),IFERROR(MATCH(VALUE(O64),Vans!$D$2:$D$51,0),0)))</f>
        <v>0</v>
      </c>
      <c r="Q64" s="32" t="str">
        <f aca="false">IF(P64=0,"",INDEX(Vans!$A$2:$A$51,P64)&amp;"")</f>
        <v/>
      </c>
      <c r="R64" s="32" t="str">
        <f aca="false">IF(A64="","",IF(TRIM(D64&amp;"")&lt;&gt;"",SUBSTITUTE(UPPER(TRIM(D64&amp;""))," ",""),SUBSTITUTE(UPPER(Q64)," ","")))</f>
        <v/>
      </c>
      <c r="S64" s="32" t="n">
        <f aca="false">IF(R64="",0,IFERROR(MATCH(R64,Vans!$G$2:$G$51,0),0))</f>
        <v>0</v>
      </c>
      <c r="T64" s="32" t="str">
        <f aca="false">IF(S64=0,"",INDEX(Vans!$B$2:$B$51,S64)&amp;"")</f>
        <v/>
      </c>
      <c r="U64" s="32" t="str">
        <f aca="false">IF(S64=0,"",INDEX(Vans!$C$2:$C$51,S64))</f>
        <v/>
      </c>
      <c r="V64" s="32" t="str">
        <f aca="false">IF(TRIM(F64&amp;"")="","",IF(ISNUMBER(SEARCH("adblue",F64)),"AdBlue",IF(OR(ISNUMBER(SEARCH("diesel",F64)),ISNUMBER(SEARCH("derv",F64)),ISNUMBER(SEARCH("ulsd",F64))),"Diesel",IF(OR(ISNUMBER(SEARCH("unleaded",F64)),ISNUMBER(SEARCH("petrol",F64)),ISNUMBER(SEARCH("ulp",F64))),"Petrol",IF(OR(ISNUMBER(SEARCH("electric",F64)),ISNUMBER(SEARCH("charg",F64)),ISNUMBER(SEARCH("kwh",F64))),"Electric","Other")))))</f>
        <v/>
      </c>
      <c r="W64" s="34" t="str">
        <f aca="false">IF(TRIM(B64&amp;"")&lt;&gt;"",IFERROR(MOD(B64*1,1),""),IF(A64="","",IFERROR(IF(MOD(A64*1,1)&gt;0,MOD(A64*1,1),""),"")))</f>
        <v/>
      </c>
      <c r="X64" s="35" t="str">
        <f aca="false">IF(A64="","",IFERROR(INT(A64*1),""))</f>
        <v/>
      </c>
      <c r="Y64" s="32" t="str">
        <f aca="false">IF(OR(X64="",NOT(OR(V64="Diesel",V64="Petrol"))),"",MAX(IF(O64="",0,COUNTIFS($O$2:$O$501,O64,$X$2:$X$501,X64,$V$2:$V$501,"Diesel")+COUNTIFS($O$2:$O$501,O64,$X$2:$X$501,X64,$V$2:$V$501,"Petrol")),IF(R64="",0,COUNTIFS($R$2:$R$501,R64,$X$2:$X$501,X64,$V$2:$V$501,"Diesel")+COUNTIFS($R$2:$R$501,R64,$X$2:$X$501,X64,$V$2:$V$501,"Petrol"))))</f>
        <v/>
      </c>
      <c r="Z64" s="32" t="str">
        <f aca="false">IF(OR(R64="",TRIM(I64&amp;"")="",NOT(OR(V64="Diesel",V64="Petrol"))),"",IFERROR(_xlfn.MAXIFS($I$2:$I$501,$R$2:$R$501,R64,$I$2:$I$501,"&lt;"&amp;I64,$V$2:$V$501,"&lt;&gt;AdBlue",$V$2:$V$501,"&lt;&gt;Other"),""))</f>
        <v/>
      </c>
      <c r="AA64" s="32" t="str">
        <f aca="false">IF(OR(Z64="",N(Z64)=0),"",I64-Z64)</f>
        <v/>
      </c>
      <c r="AB64" s="32" t="str">
        <f aca="false">IF(OR(R64="",TRIM(I64&amp;"")="",X64=""),"",IFERROR(_xlfn.MAXIFS($I$2:$I$501,$R$2:$R$501,R64,$X$2:$X$501,"&lt;"&amp;X64),""))</f>
        <v/>
      </c>
      <c r="AC64" s="32" t="str">
        <f aca="false">IF(V64="Other","Not fuel, ","")&amp;IFERROR(IF(AND(T64&lt;&gt;"",OR(AND(V64="Diesel",T64&lt;&gt;"Diesel"),AND(V64="Petrol",T64&lt;&gt;"Petrol",T64&lt;&gt;"Plug-in hybrid"),AND(V64="Electric",T64&lt;&gt;"Electric",T64&lt;&gt;"Plug-in hybrid"))),"Wrong fuel for this van, ",""),"")&amp;IFERROR(IF(AND(OR(V64="Diesel",V64="Petrol"),N(U64)&gt;0,G64*1&gt;N(U64)*(1+TankMargin)),"More than the tank holds, ",""),"")&amp;IF(AND(TRIM(D64&amp;"")&lt;&gt;"",Q64&lt;&gt;"",SUBSTITUTE(UPPER(Q64)," ","")&lt;&gt;R64),"Card used in another van, ","")&amp;IF(AND(TRIM(D64&amp;"")&lt;&gt;"",S64=0),"Not one of your vans, ","")&amp;IF(AND(A64&lt;&gt;"",R64="",O64&lt;&gt;"",P64=0),"Card not on your Vans list, ","")&amp;IF(N(Y64)&gt;1,"Filled twice that day, ","")&amp;IFERROR(IF(AND(AA64&lt;&gt;"",AA64&lt;MinMiles),"Only "&amp;TEXT(AA64,"#,##0")&amp;" miles since the previous fill, ",""),"")&amp;IFERROR(IF(AND(AB64&lt;&gt;"",N(AB64)&gt;0,I64*1&lt;N(AB64)),"Pump mileage lower than before, ",""),"")&amp;IFERROR(IF(AND(TRIM(I64&amp;"")&lt;&gt;"",TRIM(K64&amp;"")&lt;&gt;"",ABS(I64*1-K64*1)&gt;MileTolerance),"Pump mileage off from the odometer, ",""),"")&amp;IF(J64="No","No receipt from the driver, ","")&amp;IFERROR(IF(AND(W64&lt;&gt;"",OR(W64&lt;DayStart,W64&gt;DayEnd)),"Outside working hours, ",""),"")&amp;IFERROR(IF(AND(X64&lt;&gt;"",WEEKDAY(X64,2)=6,FlagSat="Yes"),"Saturday, ",""),"")&amp;IFERROR(IF(AND(X64&lt;&gt;"",WEEKDAY(X64,2)=7,FlagSun="Yes"),"Sunday, ",""),"")&amp;IF(AND(FlagPremium="Yes",OR(V64="Diesel",V64="Petrol"),OR(ISNUMBER(SEARCH("super",F64)),ISNUMBER(SEARCH("premium",F64)),ISNUMBER(SEARCH("ultimate",F64)),ISNUMBER(SEARCH("v-power",F64)),ISNUMBER(SEARCH("momentum",F64)),ISNUMBER(SEARCH("supreme",F64)))),"Premium fuel, ","")</f>
        <v/>
      </c>
      <c r="AD64" s="32" t="n">
        <f aca="false">IF(AC64="",0,1)</f>
        <v>0</v>
      </c>
      <c r="AE64" s="32" t="n">
        <f aca="false">IF(A64="",0,1)</f>
        <v>0</v>
      </c>
    </row>
    <row r="65" customFormat="false" ht="15" hidden="false" customHeight="false" outlineLevel="0" collapsed="false">
      <c r="A65" s="24"/>
      <c r="B65" s="25"/>
      <c r="C65" s="21"/>
      <c r="D65" s="19"/>
      <c r="E65" s="19"/>
      <c r="F65" s="19"/>
      <c r="G65" s="26"/>
      <c r="H65" s="27"/>
      <c r="I65" s="28"/>
      <c r="J65" s="19"/>
      <c r="K65" s="28"/>
      <c r="L65" s="29" t="str">
        <f aca="false">IF(AC65="","",LEFT(AC65,LEN(AC65)-2))</f>
        <v/>
      </c>
      <c r="M65" s="30"/>
      <c r="N65" s="30"/>
      <c r="O65" s="32" t="str">
        <f aca="false">IF(TRIM(C65&amp;"")="","",RIGHT(SUBSTITUTE(SUBSTITUTE(C65&amp;""," ",""),"*",""),4))</f>
        <v/>
      </c>
      <c r="P65" s="32" t="n">
        <f aca="false">IF(O65="",0,IFERROR(MATCH(O65,Vans!$D$2:$D$51,0),IFERROR(MATCH(VALUE(O65),Vans!$D$2:$D$51,0),0)))</f>
        <v>0</v>
      </c>
      <c r="Q65" s="32" t="str">
        <f aca="false">IF(P65=0,"",INDEX(Vans!$A$2:$A$51,P65)&amp;"")</f>
        <v/>
      </c>
      <c r="R65" s="32" t="str">
        <f aca="false">IF(A65="","",IF(TRIM(D65&amp;"")&lt;&gt;"",SUBSTITUTE(UPPER(TRIM(D65&amp;""))," ",""),SUBSTITUTE(UPPER(Q65)," ","")))</f>
        <v/>
      </c>
      <c r="S65" s="32" t="n">
        <f aca="false">IF(R65="",0,IFERROR(MATCH(R65,Vans!$G$2:$G$51,0),0))</f>
        <v>0</v>
      </c>
      <c r="T65" s="32" t="str">
        <f aca="false">IF(S65=0,"",INDEX(Vans!$B$2:$B$51,S65)&amp;"")</f>
        <v/>
      </c>
      <c r="U65" s="32" t="str">
        <f aca="false">IF(S65=0,"",INDEX(Vans!$C$2:$C$51,S65))</f>
        <v/>
      </c>
      <c r="V65" s="32" t="str">
        <f aca="false">IF(TRIM(F65&amp;"")="","",IF(ISNUMBER(SEARCH("adblue",F65)),"AdBlue",IF(OR(ISNUMBER(SEARCH("diesel",F65)),ISNUMBER(SEARCH("derv",F65)),ISNUMBER(SEARCH("ulsd",F65))),"Diesel",IF(OR(ISNUMBER(SEARCH("unleaded",F65)),ISNUMBER(SEARCH("petrol",F65)),ISNUMBER(SEARCH("ulp",F65))),"Petrol",IF(OR(ISNUMBER(SEARCH("electric",F65)),ISNUMBER(SEARCH("charg",F65)),ISNUMBER(SEARCH("kwh",F65))),"Electric","Other")))))</f>
        <v/>
      </c>
      <c r="W65" s="34" t="str">
        <f aca="false">IF(TRIM(B65&amp;"")&lt;&gt;"",IFERROR(MOD(B65*1,1),""),IF(A65="","",IFERROR(IF(MOD(A65*1,1)&gt;0,MOD(A65*1,1),""),"")))</f>
        <v/>
      </c>
      <c r="X65" s="35" t="str">
        <f aca="false">IF(A65="","",IFERROR(INT(A65*1),""))</f>
        <v/>
      </c>
      <c r="Y65" s="32" t="str">
        <f aca="false">IF(OR(X65="",NOT(OR(V65="Diesel",V65="Petrol"))),"",MAX(IF(O65="",0,COUNTIFS($O$2:$O$501,O65,$X$2:$X$501,X65,$V$2:$V$501,"Diesel")+COUNTIFS($O$2:$O$501,O65,$X$2:$X$501,X65,$V$2:$V$501,"Petrol")),IF(R65="",0,COUNTIFS($R$2:$R$501,R65,$X$2:$X$501,X65,$V$2:$V$501,"Diesel")+COUNTIFS($R$2:$R$501,R65,$X$2:$X$501,X65,$V$2:$V$501,"Petrol"))))</f>
        <v/>
      </c>
      <c r="Z65" s="32" t="str">
        <f aca="false">IF(OR(R65="",TRIM(I65&amp;"")="",NOT(OR(V65="Diesel",V65="Petrol"))),"",IFERROR(_xlfn.MAXIFS($I$2:$I$501,$R$2:$R$501,R65,$I$2:$I$501,"&lt;"&amp;I65,$V$2:$V$501,"&lt;&gt;AdBlue",$V$2:$V$501,"&lt;&gt;Other"),""))</f>
        <v/>
      </c>
      <c r="AA65" s="32" t="str">
        <f aca="false">IF(OR(Z65="",N(Z65)=0),"",I65-Z65)</f>
        <v/>
      </c>
      <c r="AB65" s="32" t="str">
        <f aca="false">IF(OR(R65="",TRIM(I65&amp;"")="",X65=""),"",IFERROR(_xlfn.MAXIFS($I$2:$I$501,$R$2:$R$501,R65,$X$2:$X$501,"&lt;"&amp;X65),""))</f>
        <v/>
      </c>
      <c r="AC65" s="32" t="str">
        <f aca="false">IF(V65="Other","Not fuel, ","")&amp;IFERROR(IF(AND(T65&lt;&gt;"",OR(AND(V65="Diesel",T65&lt;&gt;"Diesel"),AND(V65="Petrol",T65&lt;&gt;"Petrol",T65&lt;&gt;"Plug-in hybrid"),AND(V65="Electric",T65&lt;&gt;"Electric",T65&lt;&gt;"Plug-in hybrid"))),"Wrong fuel for this van, ",""),"")&amp;IFERROR(IF(AND(OR(V65="Diesel",V65="Petrol"),N(U65)&gt;0,G65*1&gt;N(U65)*(1+TankMargin)),"More than the tank holds, ",""),"")&amp;IF(AND(TRIM(D65&amp;"")&lt;&gt;"",Q65&lt;&gt;"",SUBSTITUTE(UPPER(Q65)," ","")&lt;&gt;R65),"Card used in another van, ","")&amp;IF(AND(TRIM(D65&amp;"")&lt;&gt;"",S65=0),"Not one of your vans, ","")&amp;IF(AND(A65&lt;&gt;"",R65="",O65&lt;&gt;"",P65=0),"Card not on your Vans list, ","")&amp;IF(N(Y65)&gt;1,"Filled twice that day, ","")&amp;IFERROR(IF(AND(AA65&lt;&gt;"",AA65&lt;MinMiles),"Only "&amp;TEXT(AA65,"#,##0")&amp;" miles since the previous fill, ",""),"")&amp;IFERROR(IF(AND(AB65&lt;&gt;"",N(AB65)&gt;0,I65*1&lt;N(AB65)),"Pump mileage lower than before, ",""),"")&amp;IFERROR(IF(AND(TRIM(I65&amp;"")&lt;&gt;"",TRIM(K65&amp;"")&lt;&gt;"",ABS(I65*1-K65*1)&gt;MileTolerance),"Pump mileage off from the odometer, ",""),"")&amp;IF(J65="No","No receipt from the driver, ","")&amp;IFERROR(IF(AND(W65&lt;&gt;"",OR(W65&lt;DayStart,W65&gt;DayEnd)),"Outside working hours, ",""),"")&amp;IFERROR(IF(AND(X65&lt;&gt;"",WEEKDAY(X65,2)=6,FlagSat="Yes"),"Saturday, ",""),"")&amp;IFERROR(IF(AND(X65&lt;&gt;"",WEEKDAY(X65,2)=7,FlagSun="Yes"),"Sunday, ",""),"")&amp;IF(AND(FlagPremium="Yes",OR(V65="Diesel",V65="Petrol"),OR(ISNUMBER(SEARCH("super",F65)),ISNUMBER(SEARCH("premium",F65)),ISNUMBER(SEARCH("ultimate",F65)),ISNUMBER(SEARCH("v-power",F65)),ISNUMBER(SEARCH("momentum",F65)),ISNUMBER(SEARCH("supreme",F65)))),"Premium fuel, ","")</f>
        <v/>
      </c>
      <c r="AD65" s="32" t="n">
        <f aca="false">IF(AC65="",0,1)</f>
        <v>0</v>
      </c>
      <c r="AE65" s="32" t="n">
        <f aca="false">IF(A65="",0,1)</f>
        <v>0</v>
      </c>
    </row>
    <row r="66" customFormat="false" ht="15" hidden="false" customHeight="false" outlineLevel="0" collapsed="false">
      <c r="A66" s="24"/>
      <c r="B66" s="25"/>
      <c r="C66" s="21"/>
      <c r="D66" s="19"/>
      <c r="E66" s="19"/>
      <c r="F66" s="19"/>
      <c r="G66" s="26"/>
      <c r="H66" s="27"/>
      <c r="I66" s="28"/>
      <c r="J66" s="19"/>
      <c r="K66" s="28"/>
      <c r="L66" s="29" t="str">
        <f aca="false">IF(AC66="","",LEFT(AC66,LEN(AC66)-2))</f>
        <v/>
      </c>
      <c r="M66" s="30"/>
      <c r="N66" s="30"/>
      <c r="O66" s="32" t="str">
        <f aca="false">IF(TRIM(C66&amp;"")="","",RIGHT(SUBSTITUTE(SUBSTITUTE(C66&amp;""," ",""),"*",""),4))</f>
        <v/>
      </c>
      <c r="P66" s="32" t="n">
        <f aca="false">IF(O66="",0,IFERROR(MATCH(O66,Vans!$D$2:$D$51,0),IFERROR(MATCH(VALUE(O66),Vans!$D$2:$D$51,0),0)))</f>
        <v>0</v>
      </c>
      <c r="Q66" s="32" t="str">
        <f aca="false">IF(P66=0,"",INDEX(Vans!$A$2:$A$51,P66)&amp;"")</f>
        <v/>
      </c>
      <c r="R66" s="32" t="str">
        <f aca="false">IF(A66="","",IF(TRIM(D66&amp;"")&lt;&gt;"",SUBSTITUTE(UPPER(TRIM(D66&amp;""))," ",""),SUBSTITUTE(UPPER(Q66)," ","")))</f>
        <v/>
      </c>
      <c r="S66" s="32" t="n">
        <f aca="false">IF(R66="",0,IFERROR(MATCH(R66,Vans!$G$2:$G$51,0),0))</f>
        <v>0</v>
      </c>
      <c r="T66" s="32" t="str">
        <f aca="false">IF(S66=0,"",INDEX(Vans!$B$2:$B$51,S66)&amp;"")</f>
        <v/>
      </c>
      <c r="U66" s="32" t="str">
        <f aca="false">IF(S66=0,"",INDEX(Vans!$C$2:$C$51,S66))</f>
        <v/>
      </c>
      <c r="V66" s="32" t="str">
        <f aca="false">IF(TRIM(F66&amp;"")="","",IF(ISNUMBER(SEARCH("adblue",F66)),"AdBlue",IF(OR(ISNUMBER(SEARCH("diesel",F66)),ISNUMBER(SEARCH("derv",F66)),ISNUMBER(SEARCH("ulsd",F66))),"Diesel",IF(OR(ISNUMBER(SEARCH("unleaded",F66)),ISNUMBER(SEARCH("petrol",F66)),ISNUMBER(SEARCH("ulp",F66))),"Petrol",IF(OR(ISNUMBER(SEARCH("electric",F66)),ISNUMBER(SEARCH("charg",F66)),ISNUMBER(SEARCH("kwh",F66))),"Electric","Other")))))</f>
        <v/>
      </c>
      <c r="W66" s="34" t="str">
        <f aca="false">IF(TRIM(B66&amp;"")&lt;&gt;"",IFERROR(MOD(B66*1,1),""),IF(A66="","",IFERROR(IF(MOD(A66*1,1)&gt;0,MOD(A66*1,1),""),"")))</f>
        <v/>
      </c>
      <c r="X66" s="35" t="str">
        <f aca="false">IF(A66="","",IFERROR(INT(A66*1),""))</f>
        <v/>
      </c>
      <c r="Y66" s="32" t="str">
        <f aca="false">IF(OR(X66="",NOT(OR(V66="Diesel",V66="Petrol"))),"",MAX(IF(O66="",0,COUNTIFS($O$2:$O$501,O66,$X$2:$X$501,X66,$V$2:$V$501,"Diesel")+COUNTIFS($O$2:$O$501,O66,$X$2:$X$501,X66,$V$2:$V$501,"Petrol")),IF(R66="",0,COUNTIFS($R$2:$R$501,R66,$X$2:$X$501,X66,$V$2:$V$501,"Diesel")+COUNTIFS($R$2:$R$501,R66,$X$2:$X$501,X66,$V$2:$V$501,"Petrol"))))</f>
        <v/>
      </c>
      <c r="Z66" s="32" t="str">
        <f aca="false">IF(OR(R66="",TRIM(I66&amp;"")="",NOT(OR(V66="Diesel",V66="Petrol"))),"",IFERROR(_xlfn.MAXIFS($I$2:$I$501,$R$2:$R$501,R66,$I$2:$I$501,"&lt;"&amp;I66,$V$2:$V$501,"&lt;&gt;AdBlue",$V$2:$V$501,"&lt;&gt;Other"),""))</f>
        <v/>
      </c>
      <c r="AA66" s="32" t="str">
        <f aca="false">IF(OR(Z66="",N(Z66)=0),"",I66-Z66)</f>
        <v/>
      </c>
      <c r="AB66" s="32" t="str">
        <f aca="false">IF(OR(R66="",TRIM(I66&amp;"")="",X66=""),"",IFERROR(_xlfn.MAXIFS($I$2:$I$501,$R$2:$R$501,R66,$X$2:$X$501,"&lt;"&amp;X66),""))</f>
        <v/>
      </c>
      <c r="AC66" s="32" t="str">
        <f aca="false">IF(V66="Other","Not fuel, ","")&amp;IFERROR(IF(AND(T66&lt;&gt;"",OR(AND(V66="Diesel",T66&lt;&gt;"Diesel"),AND(V66="Petrol",T66&lt;&gt;"Petrol",T66&lt;&gt;"Plug-in hybrid"),AND(V66="Electric",T66&lt;&gt;"Electric",T66&lt;&gt;"Plug-in hybrid"))),"Wrong fuel for this van, ",""),"")&amp;IFERROR(IF(AND(OR(V66="Diesel",V66="Petrol"),N(U66)&gt;0,G66*1&gt;N(U66)*(1+TankMargin)),"More than the tank holds, ",""),"")&amp;IF(AND(TRIM(D66&amp;"")&lt;&gt;"",Q66&lt;&gt;"",SUBSTITUTE(UPPER(Q66)," ","")&lt;&gt;R66),"Card used in another van, ","")&amp;IF(AND(TRIM(D66&amp;"")&lt;&gt;"",S66=0),"Not one of your vans, ","")&amp;IF(AND(A66&lt;&gt;"",R66="",O66&lt;&gt;"",P66=0),"Card not on your Vans list, ","")&amp;IF(N(Y66)&gt;1,"Filled twice that day, ","")&amp;IFERROR(IF(AND(AA66&lt;&gt;"",AA66&lt;MinMiles),"Only "&amp;TEXT(AA66,"#,##0")&amp;" miles since the previous fill, ",""),"")&amp;IFERROR(IF(AND(AB66&lt;&gt;"",N(AB66)&gt;0,I66*1&lt;N(AB66)),"Pump mileage lower than before, ",""),"")&amp;IFERROR(IF(AND(TRIM(I66&amp;"")&lt;&gt;"",TRIM(K66&amp;"")&lt;&gt;"",ABS(I66*1-K66*1)&gt;MileTolerance),"Pump mileage off from the odometer, ",""),"")&amp;IF(J66="No","No receipt from the driver, ","")&amp;IFERROR(IF(AND(W66&lt;&gt;"",OR(W66&lt;DayStart,W66&gt;DayEnd)),"Outside working hours, ",""),"")&amp;IFERROR(IF(AND(X66&lt;&gt;"",WEEKDAY(X66,2)=6,FlagSat="Yes"),"Saturday, ",""),"")&amp;IFERROR(IF(AND(X66&lt;&gt;"",WEEKDAY(X66,2)=7,FlagSun="Yes"),"Sunday, ",""),"")&amp;IF(AND(FlagPremium="Yes",OR(V66="Diesel",V66="Petrol"),OR(ISNUMBER(SEARCH("super",F66)),ISNUMBER(SEARCH("premium",F66)),ISNUMBER(SEARCH("ultimate",F66)),ISNUMBER(SEARCH("v-power",F66)),ISNUMBER(SEARCH("momentum",F66)),ISNUMBER(SEARCH("supreme",F66)))),"Premium fuel, ","")</f>
        <v/>
      </c>
      <c r="AD66" s="32" t="n">
        <f aca="false">IF(AC66="",0,1)</f>
        <v>0</v>
      </c>
      <c r="AE66" s="32" t="n">
        <f aca="false">IF(A66="",0,1)</f>
        <v>0</v>
      </c>
    </row>
    <row r="67" customFormat="false" ht="15" hidden="false" customHeight="false" outlineLevel="0" collapsed="false">
      <c r="A67" s="24"/>
      <c r="B67" s="25"/>
      <c r="C67" s="21"/>
      <c r="D67" s="19"/>
      <c r="E67" s="19"/>
      <c r="F67" s="19"/>
      <c r="G67" s="26"/>
      <c r="H67" s="27"/>
      <c r="I67" s="28"/>
      <c r="J67" s="19"/>
      <c r="K67" s="28"/>
      <c r="L67" s="29" t="str">
        <f aca="false">IF(AC67="","",LEFT(AC67,LEN(AC67)-2))</f>
        <v/>
      </c>
      <c r="M67" s="30"/>
      <c r="N67" s="30"/>
      <c r="O67" s="32" t="str">
        <f aca="false">IF(TRIM(C67&amp;"")="","",RIGHT(SUBSTITUTE(SUBSTITUTE(C67&amp;""," ",""),"*",""),4))</f>
        <v/>
      </c>
      <c r="P67" s="32" t="n">
        <f aca="false">IF(O67="",0,IFERROR(MATCH(O67,Vans!$D$2:$D$51,0),IFERROR(MATCH(VALUE(O67),Vans!$D$2:$D$51,0),0)))</f>
        <v>0</v>
      </c>
      <c r="Q67" s="32" t="str">
        <f aca="false">IF(P67=0,"",INDEX(Vans!$A$2:$A$51,P67)&amp;"")</f>
        <v/>
      </c>
      <c r="R67" s="32" t="str">
        <f aca="false">IF(A67="","",IF(TRIM(D67&amp;"")&lt;&gt;"",SUBSTITUTE(UPPER(TRIM(D67&amp;""))," ",""),SUBSTITUTE(UPPER(Q67)," ","")))</f>
        <v/>
      </c>
      <c r="S67" s="32" t="n">
        <f aca="false">IF(R67="",0,IFERROR(MATCH(R67,Vans!$G$2:$G$51,0),0))</f>
        <v>0</v>
      </c>
      <c r="T67" s="32" t="str">
        <f aca="false">IF(S67=0,"",INDEX(Vans!$B$2:$B$51,S67)&amp;"")</f>
        <v/>
      </c>
      <c r="U67" s="32" t="str">
        <f aca="false">IF(S67=0,"",INDEX(Vans!$C$2:$C$51,S67))</f>
        <v/>
      </c>
      <c r="V67" s="32" t="str">
        <f aca="false">IF(TRIM(F67&amp;"")="","",IF(ISNUMBER(SEARCH("adblue",F67)),"AdBlue",IF(OR(ISNUMBER(SEARCH("diesel",F67)),ISNUMBER(SEARCH("derv",F67)),ISNUMBER(SEARCH("ulsd",F67))),"Diesel",IF(OR(ISNUMBER(SEARCH("unleaded",F67)),ISNUMBER(SEARCH("petrol",F67)),ISNUMBER(SEARCH("ulp",F67))),"Petrol",IF(OR(ISNUMBER(SEARCH("electric",F67)),ISNUMBER(SEARCH("charg",F67)),ISNUMBER(SEARCH("kwh",F67))),"Electric","Other")))))</f>
        <v/>
      </c>
      <c r="W67" s="34" t="str">
        <f aca="false">IF(TRIM(B67&amp;"")&lt;&gt;"",IFERROR(MOD(B67*1,1),""),IF(A67="","",IFERROR(IF(MOD(A67*1,1)&gt;0,MOD(A67*1,1),""),"")))</f>
        <v/>
      </c>
      <c r="X67" s="35" t="str">
        <f aca="false">IF(A67="","",IFERROR(INT(A67*1),""))</f>
        <v/>
      </c>
      <c r="Y67" s="32" t="str">
        <f aca="false">IF(OR(X67="",NOT(OR(V67="Diesel",V67="Petrol"))),"",MAX(IF(O67="",0,COUNTIFS($O$2:$O$501,O67,$X$2:$X$501,X67,$V$2:$V$501,"Diesel")+COUNTIFS($O$2:$O$501,O67,$X$2:$X$501,X67,$V$2:$V$501,"Petrol")),IF(R67="",0,COUNTIFS($R$2:$R$501,R67,$X$2:$X$501,X67,$V$2:$V$501,"Diesel")+COUNTIFS($R$2:$R$501,R67,$X$2:$X$501,X67,$V$2:$V$501,"Petrol"))))</f>
        <v/>
      </c>
      <c r="Z67" s="32" t="str">
        <f aca="false">IF(OR(R67="",TRIM(I67&amp;"")="",NOT(OR(V67="Diesel",V67="Petrol"))),"",IFERROR(_xlfn.MAXIFS($I$2:$I$501,$R$2:$R$501,R67,$I$2:$I$501,"&lt;"&amp;I67,$V$2:$V$501,"&lt;&gt;AdBlue",$V$2:$V$501,"&lt;&gt;Other"),""))</f>
        <v/>
      </c>
      <c r="AA67" s="32" t="str">
        <f aca="false">IF(OR(Z67="",N(Z67)=0),"",I67-Z67)</f>
        <v/>
      </c>
      <c r="AB67" s="32" t="str">
        <f aca="false">IF(OR(R67="",TRIM(I67&amp;"")="",X67=""),"",IFERROR(_xlfn.MAXIFS($I$2:$I$501,$R$2:$R$501,R67,$X$2:$X$501,"&lt;"&amp;X67),""))</f>
        <v/>
      </c>
      <c r="AC67" s="32" t="str">
        <f aca="false">IF(V67="Other","Not fuel, ","")&amp;IFERROR(IF(AND(T67&lt;&gt;"",OR(AND(V67="Diesel",T67&lt;&gt;"Diesel"),AND(V67="Petrol",T67&lt;&gt;"Petrol",T67&lt;&gt;"Plug-in hybrid"),AND(V67="Electric",T67&lt;&gt;"Electric",T67&lt;&gt;"Plug-in hybrid"))),"Wrong fuel for this van, ",""),"")&amp;IFERROR(IF(AND(OR(V67="Diesel",V67="Petrol"),N(U67)&gt;0,G67*1&gt;N(U67)*(1+TankMargin)),"More than the tank holds, ",""),"")&amp;IF(AND(TRIM(D67&amp;"")&lt;&gt;"",Q67&lt;&gt;"",SUBSTITUTE(UPPER(Q67)," ","")&lt;&gt;R67),"Card used in another van, ","")&amp;IF(AND(TRIM(D67&amp;"")&lt;&gt;"",S67=0),"Not one of your vans, ","")&amp;IF(AND(A67&lt;&gt;"",R67="",O67&lt;&gt;"",P67=0),"Card not on your Vans list, ","")&amp;IF(N(Y67)&gt;1,"Filled twice that day, ","")&amp;IFERROR(IF(AND(AA67&lt;&gt;"",AA67&lt;MinMiles),"Only "&amp;TEXT(AA67,"#,##0")&amp;" miles since the previous fill, ",""),"")&amp;IFERROR(IF(AND(AB67&lt;&gt;"",N(AB67)&gt;0,I67*1&lt;N(AB67)),"Pump mileage lower than before, ",""),"")&amp;IFERROR(IF(AND(TRIM(I67&amp;"")&lt;&gt;"",TRIM(K67&amp;"")&lt;&gt;"",ABS(I67*1-K67*1)&gt;MileTolerance),"Pump mileage off from the odometer, ",""),"")&amp;IF(J67="No","No receipt from the driver, ","")&amp;IFERROR(IF(AND(W67&lt;&gt;"",OR(W67&lt;DayStart,W67&gt;DayEnd)),"Outside working hours, ",""),"")&amp;IFERROR(IF(AND(X67&lt;&gt;"",WEEKDAY(X67,2)=6,FlagSat="Yes"),"Saturday, ",""),"")&amp;IFERROR(IF(AND(X67&lt;&gt;"",WEEKDAY(X67,2)=7,FlagSun="Yes"),"Sunday, ",""),"")&amp;IF(AND(FlagPremium="Yes",OR(V67="Diesel",V67="Petrol"),OR(ISNUMBER(SEARCH("super",F67)),ISNUMBER(SEARCH("premium",F67)),ISNUMBER(SEARCH("ultimate",F67)),ISNUMBER(SEARCH("v-power",F67)),ISNUMBER(SEARCH("momentum",F67)),ISNUMBER(SEARCH("supreme",F67)))),"Premium fuel, ","")</f>
        <v/>
      </c>
      <c r="AD67" s="32" t="n">
        <f aca="false">IF(AC67="",0,1)</f>
        <v>0</v>
      </c>
      <c r="AE67" s="32" t="n">
        <f aca="false">IF(A67="",0,1)</f>
        <v>0</v>
      </c>
    </row>
    <row r="68" customFormat="false" ht="15" hidden="false" customHeight="false" outlineLevel="0" collapsed="false">
      <c r="A68" s="24"/>
      <c r="B68" s="25"/>
      <c r="C68" s="21"/>
      <c r="D68" s="19"/>
      <c r="E68" s="19"/>
      <c r="F68" s="19"/>
      <c r="G68" s="26"/>
      <c r="H68" s="27"/>
      <c r="I68" s="28"/>
      <c r="J68" s="19"/>
      <c r="K68" s="28"/>
      <c r="L68" s="29" t="str">
        <f aca="false">IF(AC68="","",LEFT(AC68,LEN(AC68)-2))</f>
        <v/>
      </c>
      <c r="M68" s="30"/>
      <c r="N68" s="30"/>
      <c r="O68" s="32" t="str">
        <f aca="false">IF(TRIM(C68&amp;"")="","",RIGHT(SUBSTITUTE(SUBSTITUTE(C68&amp;""," ",""),"*",""),4))</f>
        <v/>
      </c>
      <c r="P68" s="32" t="n">
        <f aca="false">IF(O68="",0,IFERROR(MATCH(O68,Vans!$D$2:$D$51,0),IFERROR(MATCH(VALUE(O68),Vans!$D$2:$D$51,0),0)))</f>
        <v>0</v>
      </c>
      <c r="Q68" s="32" t="str">
        <f aca="false">IF(P68=0,"",INDEX(Vans!$A$2:$A$51,P68)&amp;"")</f>
        <v/>
      </c>
      <c r="R68" s="32" t="str">
        <f aca="false">IF(A68="","",IF(TRIM(D68&amp;"")&lt;&gt;"",SUBSTITUTE(UPPER(TRIM(D68&amp;""))," ",""),SUBSTITUTE(UPPER(Q68)," ","")))</f>
        <v/>
      </c>
      <c r="S68" s="32" t="n">
        <f aca="false">IF(R68="",0,IFERROR(MATCH(R68,Vans!$G$2:$G$51,0),0))</f>
        <v>0</v>
      </c>
      <c r="T68" s="32" t="str">
        <f aca="false">IF(S68=0,"",INDEX(Vans!$B$2:$B$51,S68)&amp;"")</f>
        <v/>
      </c>
      <c r="U68" s="32" t="str">
        <f aca="false">IF(S68=0,"",INDEX(Vans!$C$2:$C$51,S68))</f>
        <v/>
      </c>
      <c r="V68" s="32" t="str">
        <f aca="false">IF(TRIM(F68&amp;"")="","",IF(ISNUMBER(SEARCH("adblue",F68)),"AdBlue",IF(OR(ISNUMBER(SEARCH("diesel",F68)),ISNUMBER(SEARCH("derv",F68)),ISNUMBER(SEARCH("ulsd",F68))),"Diesel",IF(OR(ISNUMBER(SEARCH("unleaded",F68)),ISNUMBER(SEARCH("petrol",F68)),ISNUMBER(SEARCH("ulp",F68))),"Petrol",IF(OR(ISNUMBER(SEARCH("electric",F68)),ISNUMBER(SEARCH("charg",F68)),ISNUMBER(SEARCH("kwh",F68))),"Electric","Other")))))</f>
        <v/>
      </c>
      <c r="W68" s="34" t="str">
        <f aca="false">IF(TRIM(B68&amp;"")&lt;&gt;"",IFERROR(MOD(B68*1,1),""),IF(A68="","",IFERROR(IF(MOD(A68*1,1)&gt;0,MOD(A68*1,1),""),"")))</f>
        <v/>
      </c>
      <c r="X68" s="35" t="str">
        <f aca="false">IF(A68="","",IFERROR(INT(A68*1),""))</f>
        <v/>
      </c>
      <c r="Y68" s="32" t="str">
        <f aca="false">IF(OR(X68="",NOT(OR(V68="Diesel",V68="Petrol"))),"",MAX(IF(O68="",0,COUNTIFS($O$2:$O$501,O68,$X$2:$X$501,X68,$V$2:$V$501,"Diesel")+COUNTIFS($O$2:$O$501,O68,$X$2:$X$501,X68,$V$2:$V$501,"Petrol")),IF(R68="",0,COUNTIFS($R$2:$R$501,R68,$X$2:$X$501,X68,$V$2:$V$501,"Diesel")+COUNTIFS($R$2:$R$501,R68,$X$2:$X$501,X68,$V$2:$V$501,"Petrol"))))</f>
        <v/>
      </c>
      <c r="Z68" s="32" t="str">
        <f aca="false">IF(OR(R68="",TRIM(I68&amp;"")="",NOT(OR(V68="Diesel",V68="Petrol"))),"",IFERROR(_xlfn.MAXIFS($I$2:$I$501,$R$2:$R$501,R68,$I$2:$I$501,"&lt;"&amp;I68,$V$2:$V$501,"&lt;&gt;AdBlue",$V$2:$V$501,"&lt;&gt;Other"),""))</f>
        <v/>
      </c>
      <c r="AA68" s="32" t="str">
        <f aca="false">IF(OR(Z68="",N(Z68)=0),"",I68-Z68)</f>
        <v/>
      </c>
      <c r="AB68" s="32" t="str">
        <f aca="false">IF(OR(R68="",TRIM(I68&amp;"")="",X68=""),"",IFERROR(_xlfn.MAXIFS($I$2:$I$501,$R$2:$R$501,R68,$X$2:$X$501,"&lt;"&amp;X68),""))</f>
        <v/>
      </c>
      <c r="AC68" s="32" t="str">
        <f aca="false">IF(V68="Other","Not fuel, ","")&amp;IFERROR(IF(AND(T68&lt;&gt;"",OR(AND(V68="Diesel",T68&lt;&gt;"Diesel"),AND(V68="Petrol",T68&lt;&gt;"Petrol",T68&lt;&gt;"Plug-in hybrid"),AND(V68="Electric",T68&lt;&gt;"Electric",T68&lt;&gt;"Plug-in hybrid"))),"Wrong fuel for this van, ",""),"")&amp;IFERROR(IF(AND(OR(V68="Diesel",V68="Petrol"),N(U68)&gt;0,G68*1&gt;N(U68)*(1+TankMargin)),"More than the tank holds, ",""),"")&amp;IF(AND(TRIM(D68&amp;"")&lt;&gt;"",Q68&lt;&gt;"",SUBSTITUTE(UPPER(Q68)," ","")&lt;&gt;R68),"Card used in another van, ","")&amp;IF(AND(TRIM(D68&amp;"")&lt;&gt;"",S68=0),"Not one of your vans, ","")&amp;IF(AND(A68&lt;&gt;"",R68="",O68&lt;&gt;"",P68=0),"Card not on your Vans list, ","")&amp;IF(N(Y68)&gt;1,"Filled twice that day, ","")&amp;IFERROR(IF(AND(AA68&lt;&gt;"",AA68&lt;MinMiles),"Only "&amp;TEXT(AA68,"#,##0")&amp;" miles since the previous fill, ",""),"")&amp;IFERROR(IF(AND(AB68&lt;&gt;"",N(AB68)&gt;0,I68*1&lt;N(AB68)),"Pump mileage lower than before, ",""),"")&amp;IFERROR(IF(AND(TRIM(I68&amp;"")&lt;&gt;"",TRIM(K68&amp;"")&lt;&gt;"",ABS(I68*1-K68*1)&gt;MileTolerance),"Pump mileage off from the odometer, ",""),"")&amp;IF(J68="No","No receipt from the driver, ","")&amp;IFERROR(IF(AND(W68&lt;&gt;"",OR(W68&lt;DayStart,W68&gt;DayEnd)),"Outside working hours, ",""),"")&amp;IFERROR(IF(AND(X68&lt;&gt;"",WEEKDAY(X68,2)=6,FlagSat="Yes"),"Saturday, ",""),"")&amp;IFERROR(IF(AND(X68&lt;&gt;"",WEEKDAY(X68,2)=7,FlagSun="Yes"),"Sunday, ",""),"")&amp;IF(AND(FlagPremium="Yes",OR(V68="Diesel",V68="Petrol"),OR(ISNUMBER(SEARCH("super",F68)),ISNUMBER(SEARCH("premium",F68)),ISNUMBER(SEARCH("ultimate",F68)),ISNUMBER(SEARCH("v-power",F68)),ISNUMBER(SEARCH("momentum",F68)),ISNUMBER(SEARCH("supreme",F68)))),"Premium fuel, ","")</f>
        <v/>
      </c>
      <c r="AD68" s="32" t="n">
        <f aca="false">IF(AC68="",0,1)</f>
        <v>0</v>
      </c>
      <c r="AE68" s="32" t="n">
        <f aca="false">IF(A68="",0,1)</f>
        <v>0</v>
      </c>
    </row>
    <row r="69" customFormat="false" ht="15" hidden="false" customHeight="false" outlineLevel="0" collapsed="false">
      <c r="A69" s="24"/>
      <c r="B69" s="25"/>
      <c r="C69" s="21"/>
      <c r="D69" s="19"/>
      <c r="E69" s="19"/>
      <c r="F69" s="19"/>
      <c r="G69" s="26"/>
      <c r="H69" s="27"/>
      <c r="I69" s="28"/>
      <c r="J69" s="19"/>
      <c r="K69" s="28"/>
      <c r="L69" s="29" t="str">
        <f aca="false">IF(AC69="","",LEFT(AC69,LEN(AC69)-2))</f>
        <v/>
      </c>
      <c r="M69" s="30"/>
      <c r="N69" s="30"/>
      <c r="O69" s="32" t="str">
        <f aca="false">IF(TRIM(C69&amp;"")="","",RIGHT(SUBSTITUTE(SUBSTITUTE(C69&amp;""," ",""),"*",""),4))</f>
        <v/>
      </c>
      <c r="P69" s="32" t="n">
        <f aca="false">IF(O69="",0,IFERROR(MATCH(O69,Vans!$D$2:$D$51,0),IFERROR(MATCH(VALUE(O69),Vans!$D$2:$D$51,0),0)))</f>
        <v>0</v>
      </c>
      <c r="Q69" s="32" t="str">
        <f aca="false">IF(P69=0,"",INDEX(Vans!$A$2:$A$51,P69)&amp;"")</f>
        <v/>
      </c>
      <c r="R69" s="32" t="str">
        <f aca="false">IF(A69="","",IF(TRIM(D69&amp;"")&lt;&gt;"",SUBSTITUTE(UPPER(TRIM(D69&amp;""))," ",""),SUBSTITUTE(UPPER(Q69)," ","")))</f>
        <v/>
      </c>
      <c r="S69" s="32" t="n">
        <f aca="false">IF(R69="",0,IFERROR(MATCH(R69,Vans!$G$2:$G$51,0),0))</f>
        <v>0</v>
      </c>
      <c r="T69" s="32" t="str">
        <f aca="false">IF(S69=0,"",INDEX(Vans!$B$2:$B$51,S69)&amp;"")</f>
        <v/>
      </c>
      <c r="U69" s="32" t="str">
        <f aca="false">IF(S69=0,"",INDEX(Vans!$C$2:$C$51,S69))</f>
        <v/>
      </c>
      <c r="V69" s="32" t="str">
        <f aca="false">IF(TRIM(F69&amp;"")="","",IF(ISNUMBER(SEARCH("adblue",F69)),"AdBlue",IF(OR(ISNUMBER(SEARCH("diesel",F69)),ISNUMBER(SEARCH("derv",F69)),ISNUMBER(SEARCH("ulsd",F69))),"Diesel",IF(OR(ISNUMBER(SEARCH("unleaded",F69)),ISNUMBER(SEARCH("petrol",F69)),ISNUMBER(SEARCH("ulp",F69))),"Petrol",IF(OR(ISNUMBER(SEARCH("electric",F69)),ISNUMBER(SEARCH("charg",F69)),ISNUMBER(SEARCH("kwh",F69))),"Electric","Other")))))</f>
        <v/>
      </c>
      <c r="W69" s="34" t="str">
        <f aca="false">IF(TRIM(B69&amp;"")&lt;&gt;"",IFERROR(MOD(B69*1,1),""),IF(A69="","",IFERROR(IF(MOD(A69*1,1)&gt;0,MOD(A69*1,1),""),"")))</f>
        <v/>
      </c>
      <c r="X69" s="35" t="str">
        <f aca="false">IF(A69="","",IFERROR(INT(A69*1),""))</f>
        <v/>
      </c>
      <c r="Y69" s="32" t="str">
        <f aca="false">IF(OR(X69="",NOT(OR(V69="Diesel",V69="Petrol"))),"",MAX(IF(O69="",0,COUNTIFS($O$2:$O$501,O69,$X$2:$X$501,X69,$V$2:$V$501,"Diesel")+COUNTIFS($O$2:$O$501,O69,$X$2:$X$501,X69,$V$2:$V$501,"Petrol")),IF(R69="",0,COUNTIFS($R$2:$R$501,R69,$X$2:$X$501,X69,$V$2:$V$501,"Diesel")+COUNTIFS($R$2:$R$501,R69,$X$2:$X$501,X69,$V$2:$V$501,"Petrol"))))</f>
        <v/>
      </c>
      <c r="Z69" s="32" t="str">
        <f aca="false">IF(OR(R69="",TRIM(I69&amp;"")="",NOT(OR(V69="Diesel",V69="Petrol"))),"",IFERROR(_xlfn.MAXIFS($I$2:$I$501,$R$2:$R$501,R69,$I$2:$I$501,"&lt;"&amp;I69,$V$2:$V$501,"&lt;&gt;AdBlue",$V$2:$V$501,"&lt;&gt;Other"),""))</f>
        <v/>
      </c>
      <c r="AA69" s="32" t="str">
        <f aca="false">IF(OR(Z69="",N(Z69)=0),"",I69-Z69)</f>
        <v/>
      </c>
      <c r="AB69" s="32" t="str">
        <f aca="false">IF(OR(R69="",TRIM(I69&amp;"")="",X69=""),"",IFERROR(_xlfn.MAXIFS($I$2:$I$501,$R$2:$R$501,R69,$X$2:$X$501,"&lt;"&amp;X69),""))</f>
        <v/>
      </c>
      <c r="AC69" s="32" t="str">
        <f aca="false">IF(V69="Other","Not fuel, ","")&amp;IFERROR(IF(AND(T69&lt;&gt;"",OR(AND(V69="Diesel",T69&lt;&gt;"Diesel"),AND(V69="Petrol",T69&lt;&gt;"Petrol",T69&lt;&gt;"Plug-in hybrid"),AND(V69="Electric",T69&lt;&gt;"Electric",T69&lt;&gt;"Plug-in hybrid"))),"Wrong fuel for this van, ",""),"")&amp;IFERROR(IF(AND(OR(V69="Diesel",V69="Petrol"),N(U69)&gt;0,G69*1&gt;N(U69)*(1+TankMargin)),"More than the tank holds, ",""),"")&amp;IF(AND(TRIM(D69&amp;"")&lt;&gt;"",Q69&lt;&gt;"",SUBSTITUTE(UPPER(Q69)," ","")&lt;&gt;R69),"Card used in another van, ","")&amp;IF(AND(TRIM(D69&amp;"")&lt;&gt;"",S69=0),"Not one of your vans, ","")&amp;IF(AND(A69&lt;&gt;"",R69="",O69&lt;&gt;"",P69=0),"Card not on your Vans list, ","")&amp;IF(N(Y69)&gt;1,"Filled twice that day, ","")&amp;IFERROR(IF(AND(AA69&lt;&gt;"",AA69&lt;MinMiles),"Only "&amp;TEXT(AA69,"#,##0")&amp;" miles since the previous fill, ",""),"")&amp;IFERROR(IF(AND(AB69&lt;&gt;"",N(AB69)&gt;0,I69*1&lt;N(AB69)),"Pump mileage lower than before, ",""),"")&amp;IFERROR(IF(AND(TRIM(I69&amp;"")&lt;&gt;"",TRIM(K69&amp;"")&lt;&gt;"",ABS(I69*1-K69*1)&gt;MileTolerance),"Pump mileage off from the odometer, ",""),"")&amp;IF(J69="No","No receipt from the driver, ","")&amp;IFERROR(IF(AND(W69&lt;&gt;"",OR(W69&lt;DayStart,W69&gt;DayEnd)),"Outside working hours, ",""),"")&amp;IFERROR(IF(AND(X69&lt;&gt;"",WEEKDAY(X69,2)=6,FlagSat="Yes"),"Saturday, ",""),"")&amp;IFERROR(IF(AND(X69&lt;&gt;"",WEEKDAY(X69,2)=7,FlagSun="Yes"),"Sunday, ",""),"")&amp;IF(AND(FlagPremium="Yes",OR(V69="Diesel",V69="Petrol"),OR(ISNUMBER(SEARCH("super",F69)),ISNUMBER(SEARCH("premium",F69)),ISNUMBER(SEARCH("ultimate",F69)),ISNUMBER(SEARCH("v-power",F69)),ISNUMBER(SEARCH("momentum",F69)),ISNUMBER(SEARCH("supreme",F69)))),"Premium fuel, ","")</f>
        <v/>
      </c>
      <c r="AD69" s="32" t="n">
        <f aca="false">IF(AC69="",0,1)</f>
        <v>0</v>
      </c>
      <c r="AE69" s="32" t="n">
        <f aca="false">IF(A69="",0,1)</f>
        <v>0</v>
      </c>
    </row>
    <row r="70" customFormat="false" ht="15" hidden="false" customHeight="false" outlineLevel="0" collapsed="false">
      <c r="A70" s="24"/>
      <c r="B70" s="25"/>
      <c r="C70" s="21"/>
      <c r="D70" s="19"/>
      <c r="E70" s="19"/>
      <c r="F70" s="19"/>
      <c r="G70" s="26"/>
      <c r="H70" s="27"/>
      <c r="I70" s="28"/>
      <c r="J70" s="19"/>
      <c r="K70" s="28"/>
      <c r="L70" s="29" t="str">
        <f aca="false">IF(AC70="","",LEFT(AC70,LEN(AC70)-2))</f>
        <v/>
      </c>
      <c r="M70" s="30"/>
      <c r="N70" s="30"/>
      <c r="O70" s="32" t="str">
        <f aca="false">IF(TRIM(C70&amp;"")="","",RIGHT(SUBSTITUTE(SUBSTITUTE(C70&amp;""," ",""),"*",""),4))</f>
        <v/>
      </c>
      <c r="P70" s="32" t="n">
        <f aca="false">IF(O70="",0,IFERROR(MATCH(O70,Vans!$D$2:$D$51,0),IFERROR(MATCH(VALUE(O70),Vans!$D$2:$D$51,0),0)))</f>
        <v>0</v>
      </c>
      <c r="Q70" s="32" t="str">
        <f aca="false">IF(P70=0,"",INDEX(Vans!$A$2:$A$51,P70)&amp;"")</f>
        <v/>
      </c>
      <c r="R70" s="32" t="str">
        <f aca="false">IF(A70="","",IF(TRIM(D70&amp;"")&lt;&gt;"",SUBSTITUTE(UPPER(TRIM(D70&amp;""))," ",""),SUBSTITUTE(UPPER(Q70)," ","")))</f>
        <v/>
      </c>
      <c r="S70" s="32" t="n">
        <f aca="false">IF(R70="",0,IFERROR(MATCH(R70,Vans!$G$2:$G$51,0),0))</f>
        <v>0</v>
      </c>
      <c r="T70" s="32" t="str">
        <f aca="false">IF(S70=0,"",INDEX(Vans!$B$2:$B$51,S70)&amp;"")</f>
        <v/>
      </c>
      <c r="U70" s="32" t="str">
        <f aca="false">IF(S70=0,"",INDEX(Vans!$C$2:$C$51,S70))</f>
        <v/>
      </c>
      <c r="V70" s="32" t="str">
        <f aca="false">IF(TRIM(F70&amp;"")="","",IF(ISNUMBER(SEARCH("adblue",F70)),"AdBlue",IF(OR(ISNUMBER(SEARCH("diesel",F70)),ISNUMBER(SEARCH("derv",F70)),ISNUMBER(SEARCH("ulsd",F70))),"Diesel",IF(OR(ISNUMBER(SEARCH("unleaded",F70)),ISNUMBER(SEARCH("petrol",F70)),ISNUMBER(SEARCH("ulp",F70))),"Petrol",IF(OR(ISNUMBER(SEARCH("electric",F70)),ISNUMBER(SEARCH("charg",F70)),ISNUMBER(SEARCH("kwh",F70))),"Electric","Other")))))</f>
        <v/>
      </c>
      <c r="W70" s="34" t="str">
        <f aca="false">IF(TRIM(B70&amp;"")&lt;&gt;"",IFERROR(MOD(B70*1,1),""),IF(A70="","",IFERROR(IF(MOD(A70*1,1)&gt;0,MOD(A70*1,1),""),"")))</f>
        <v/>
      </c>
      <c r="X70" s="35" t="str">
        <f aca="false">IF(A70="","",IFERROR(INT(A70*1),""))</f>
        <v/>
      </c>
      <c r="Y70" s="32" t="str">
        <f aca="false">IF(OR(X70="",NOT(OR(V70="Diesel",V70="Petrol"))),"",MAX(IF(O70="",0,COUNTIFS($O$2:$O$501,O70,$X$2:$X$501,X70,$V$2:$V$501,"Diesel")+COUNTIFS($O$2:$O$501,O70,$X$2:$X$501,X70,$V$2:$V$501,"Petrol")),IF(R70="",0,COUNTIFS($R$2:$R$501,R70,$X$2:$X$501,X70,$V$2:$V$501,"Diesel")+COUNTIFS($R$2:$R$501,R70,$X$2:$X$501,X70,$V$2:$V$501,"Petrol"))))</f>
        <v/>
      </c>
      <c r="Z70" s="32" t="str">
        <f aca="false">IF(OR(R70="",TRIM(I70&amp;"")="",NOT(OR(V70="Diesel",V70="Petrol"))),"",IFERROR(_xlfn.MAXIFS($I$2:$I$501,$R$2:$R$501,R70,$I$2:$I$501,"&lt;"&amp;I70,$V$2:$V$501,"&lt;&gt;AdBlue",$V$2:$V$501,"&lt;&gt;Other"),""))</f>
        <v/>
      </c>
      <c r="AA70" s="32" t="str">
        <f aca="false">IF(OR(Z70="",N(Z70)=0),"",I70-Z70)</f>
        <v/>
      </c>
      <c r="AB70" s="32" t="str">
        <f aca="false">IF(OR(R70="",TRIM(I70&amp;"")="",X70=""),"",IFERROR(_xlfn.MAXIFS($I$2:$I$501,$R$2:$R$501,R70,$X$2:$X$501,"&lt;"&amp;X70),""))</f>
        <v/>
      </c>
      <c r="AC70" s="32" t="str">
        <f aca="false">IF(V70="Other","Not fuel, ","")&amp;IFERROR(IF(AND(T70&lt;&gt;"",OR(AND(V70="Diesel",T70&lt;&gt;"Diesel"),AND(V70="Petrol",T70&lt;&gt;"Petrol",T70&lt;&gt;"Plug-in hybrid"),AND(V70="Electric",T70&lt;&gt;"Electric",T70&lt;&gt;"Plug-in hybrid"))),"Wrong fuel for this van, ",""),"")&amp;IFERROR(IF(AND(OR(V70="Diesel",V70="Petrol"),N(U70)&gt;0,G70*1&gt;N(U70)*(1+TankMargin)),"More than the tank holds, ",""),"")&amp;IF(AND(TRIM(D70&amp;"")&lt;&gt;"",Q70&lt;&gt;"",SUBSTITUTE(UPPER(Q70)," ","")&lt;&gt;R70),"Card used in another van, ","")&amp;IF(AND(TRIM(D70&amp;"")&lt;&gt;"",S70=0),"Not one of your vans, ","")&amp;IF(AND(A70&lt;&gt;"",R70="",O70&lt;&gt;"",P70=0),"Card not on your Vans list, ","")&amp;IF(N(Y70)&gt;1,"Filled twice that day, ","")&amp;IFERROR(IF(AND(AA70&lt;&gt;"",AA70&lt;MinMiles),"Only "&amp;TEXT(AA70,"#,##0")&amp;" miles since the previous fill, ",""),"")&amp;IFERROR(IF(AND(AB70&lt;&gt;"",N(AB70)&gt;0,I70*1&lt;N(AB70)),"Pump mileage lower than before, ",""),"")&amp;IFERROR(IF(AND(TRIM(I70&amp;"")&lt;&gt;"",TRIM(K70&amp;"")&lt;&gt;"",ABS(I70*1-K70*1)&gt;MileTolerance),"Pump mileage off from the odometer, ",""),"")&amp;IF(J70="No","No receipt from the driver, ","")&amp;IFERROR(IF(AND(W70&lt;&gt;"",OR(W70&lt;DayStart,W70&gt;DayEnd)),"Outside working hours, ",""),"")&amp;IFERROR(IF(AND(X70&lt;&gt;"",WEEKDAY(X70,2)=6,FlagSat="Yes"),"Saturday, ",""),"")&amp;IFERROR(IF(AND(X70&lt;&gt;"",WEEKDAY(X70,2)=7,FlagSun="Yes"),"Sunday, ",""),"")&amp;IF(AND(FlagPremium="Yes",OR(V70="Diesel",V70="Petrol"),OR(ISNUMBER(SEARCH("super",F70)),ISNUMBER(SEARCH("premium",F70)),ISNUMBER(SEARCH("ultimate",F70)),ISNUMBER(SEARCH("v-power",F70)),ISNUMBER(SEARCH("momentum",F70)),ISNUMBER(SEARCH("supreme",F70)))),"Premium fuel, ","")</f>
        <v/>
      </c>
      <c r="AD70" s="32" t="n">
        <f aca="false">IF(AC70="",0,1)</f>
        <v>0</v>
      </c>
      <c r="AE70" s="32" t="n">
        <f aca="false">IF(A70="",0,1)</f>
        <v>0</v>
      </c>
    </row>
    <row r="71" customFormat="false" ht="15" hidden="false" customHeight="false" outlineLevel="0" collapsed="false">
      <c r="A71" s="24"/>
      <c r="B71" s="25"/>
      <c r="C71" s="21"/>
      <c r="D71" s="19"/>
      <c r="E71" s="19"/>
      <c r="F71" s="19"/>
      <c r="G71" s="26"/>
      <c r="H71" s="27"/>
      <c r="I71" s="28"/>
      <c r="J71" s="19"/>
      <c r="K71" s="28"/>
      <c r="L71" s="29" t="str">
        <f aca="false">IF(AC71="","",LEFT(AC71,LEN(AC71)-2))</f>
        <v/>
      </c>
      <c r="M71" s="30"/>
      <c r="N71" s="30"/>
      <c r="O71" s="32" t="str">
        <f aca="false">IF(TRIM(C71&amp;"")="","",RIGHT(SUBSTITUTE(SUBSTITUTE(C71&amp;""," ",""),"*",""),4))</f>
        <v/>
      </c>
      <c r="P71" s="32" t="n">
        <f aca="false">IF(O71="",0,IFERROR(MATCH(O71,Vans!$D$2:$D$51,0),IFERROR(MATCH(VALUE(O71),Vans!$D$2:$D$51,0),0)))</f>
        <v>0</v>
      </c>
      <c r="Q71" s="32" t="str">
        <f aca="false">IF(P71=0,"",INDEX(Vans!$A$2:$A$51,P71)&amp;"")</f>
        <v/>
      </c>
      <c r="R71" s="32" t="str">
        <f aca="false">IF(A71="","",IF(TRIM(D71&amp;"")&lt;&gt;"",SUBSTITUTE(UPPER(TRIM(D71&amp;""))," ",""),SUBSTITUTE(UPPER(Q71)," ","")))</f>
        <v/>
      </c>
      <c r="S71" s="32" t="n">
        <f aca="false">IF(R71="",0,IFERROR(MATCH(R71,Vans!$G$2:$G$51,0),0))</f>
        <v>0</v>
      </c>
      <c r="T71" s="32" t="str">
        <f aca="false">IF(S71=0,"",INDEX(Vans!$B$2:$B$51,S71)&amp;"")</f>
        <v/>
      </c>
      <c r="U71" s="32" t="str">
        <f aca="false">IF(S71=0,"",INDEX(Vans!$C$2:$C$51,S71))</f>
        <v/>
      </c>
      <c r="V71" s="32" t="str">
        <f aca="false">IF(TRIM(F71&amp;"")="","",IF(ISNUMBER(SEARCH("adblue",F71)),"AdBlue",IF(OR(ISNUMBER(SEARCH("diesel",F71)),ISNUMBER(SEARCH("derv",F71)),ISNUMBER(SEARCH("ulsd",F71))),"Diesel",IF(OR(ISNUMBER(SEARCH("unleaded",F71)),ISNUMBER(SEARCH("petrol",F71)),ISNUMBER(SEARCH("ulp",F71))),"Petrol",IF(OR(ISNUMBER(SEARCH("electric",F71)),ISNUMBER(SEARCH("charg",F71)),ISNUMBER(SEARCH("kwh",F71))),"Electric","Other")))))</f>
        <v/>
      </c>
      <c r="W71" s="34" t="str">
        <f aca="false">IF(TRIM(B71&amp;"")&lt;&gt;"",IFERROR(MOD(B71*1,1),""),IF(A71="","",IFERROR(IF(MOD(A71*1,1)&gt;0,MOD(A71*1,1),""),"")))</f>
        <v/>
      </c>
      <c r="X71" s="35" t="str">
        <f aca="false">IF(A71="","",IFERROR(INT(A71*1),""))</f>
        <v/>
      </c>
      <c r="Y71" s="32" t="str">
        <f aca="false">IF(OR(X71="",NOT(OR(V71="Diesel",V71="Petrol"))),"",MAX(IF(O71="",0,COUNTIFS($O$2:$O$501,O71,$X$2:$X$501,X71,$V$2:$V$501,"Diesel")+COUNTIFS($O$2:$O$501,O71,$X$2:$X$501,X71,$V$2:$V$501,"Petrol")),IF(R71="",0,COUNTIFS($R$2:$R$501,R71,$X$2:$X$501,X71,$V$2:$V$501,"Diesel")+COUNTIFS($R$2:$R$501,R71,$X$2:$X$501,X71,$V$2:$V$501,"Petrol"))))</f>
        <v/>
      </c>
      <c r="Z71" s="32" t="str">
        <f aca="false">IF(OR(R71="",TRIM(I71&amp;"")="",NOT(OR(V71="Diesel",V71="Petrol"))),"",IFERROR(_xlfn.MAXIFS($I$2:$I$501,$R$2:$R$501,R71,$I$2:$I$501,"&lt;"&amp;I71,$V$2:$V$501,"&lt;&gt;AdBlue",$V$2:$V$501,"&lt;&gt;Other"),""))</f>
        <v/>
      </c>
      <c r="AA71" s="32" t="str">
        <f aca="false">IF(OR(Z71="",N(Z71)=0),"",I71-Z71)</f>
        <v/>
      </c>
      <c r="AB71" s="32" t="str">
        <f aca="false">IF(OR(R71="",TRIM(I71&amp;"")="",X71=""),"",IFERROR(_xlfn.MAXIFS($I$2:$I$501,$R$2:$R$501,R71,$X$2:$X$501,"&lt;"&amp;X71),""))</f>
        <v/>
      </c>
      <c r="AC71" s="32" t="str">
        <f aca="false">IF(V71="Other","Not fuel, ","")&amp;IFERROR(IF(AND(T71&lt;&gt;"",OR(AND(V71="Diesel",T71&lt;&gt;"Diesel"),AND(V71="Petrol",T71&lt;&gt;"Petrol",T71&lt;&gt;"Plug-in hybrid"),AND(V71="Electric",T71&lt;&gt;"Electric",T71&lt;&gt;"Plug-in hybrid"))),"Wrong fuel for this van, ",""),"")&amp;IFERROR(IF(AND(OR(V71="Diesel",V71="Petrol"),N(U71)&gt;0,G71*1&gt;N(U71)*(1+TankMargin)),"More than the tank holds, ",""),"")&amp;IF(AND(TRIM(D71&amp;"")&lt;&gt;"",Q71&lt;&gt;"",SUBSTITUTE(UPPER(Q71)," ","")&lt;&gt;R71),"Card used in another van, ","")&amp;IF(AND(TRIM(D71&amp;"")&lt;&gt;"",S71=0),"Not one of your vans, ","")&amp;IF(AND(A71&lt;&gt;"",R71="",O71&lt;&gt;"",P71=0),"Card not on your Vans list, ","")&amp;IF(N(Y71)&gt;1,"Filled twice that day, ","")&amp;IFERROR(IF(AND(AA71&lt;&gt;"",AA71&lt;MinMiles),"Only "&amp;TEXT(AA71,"#,##0")&amp;" miles since the previous fill, ",""),"")&amp;IFERROR(IF(AND(AB71&lt;&gt;"",N(AB71)&gt;0,I71*1&lt;N(AB71)),"Pump mileage lower than before, ",""),"")&amp;IFERROR(IF(AND(TRIM(I71&amp;"")&lt;&gt;"",TRIM(K71&amp;"")&lt;&gt;"",ABS(I71*1-K71*1)&gt;MileTolerance),"Pump mileage off from the odometer, ",""),"")&amp;IF(J71="No","No receipt from the driver, ","")&amp;IFERROR(IF(AND(W71&lt;&gt;"",OR(W71&lt;DayStart,W71&gt;DayEnd)),"Outside working hours, ",""),"")&amp;IFERROR(IF(AND(X71&lt;&gt;"",WEEKDAY(X71,2)=6,FlagSat="Yes"),"Saturday, ",""),"")&amp;IFERROR(IF(AND(X71&lt;&gt;"",WEEKDAY(X71,2)=7,FlagSun="Yes"),"Sunday, ",""),"")&amp;IF(AND(FlagPremium="Yes",OR(V71="Diesel",V71="Petrol"),OR(ISNUMBER(SEARCH("super",F71)),ISNUMBER(SEARCH("premium",F71)),ISNUMBER(SEARCH("ultimate",F71)),ISNUMBER(SEARCH("v-power",F71)),ISNUMBER(SEARCH("momentum",F71)),ISNUMBER(SEARCH("supreme",F71)))),"Premium fuel, ","")</f>
        <v/>
      </c>
      <c r="AD71" s="32" t="n">
        <f aca="false">IF(AC71="",0,1)</f>
        <v>0</v>
      </c>
      <c r="AE71" s="32" t="n">
        <f aca="false">IF(A71="",0,1)</f>
        <v>0</v>
      </c>
    </row>
    <row r="72" customFormat="false" ht="15" hidden="false" customHeight="false" outlineLevel="0" collapsed="false">
      <c r="A72" s="24"/>
      <c r="B72" s="25"/>
      <c r="C72" s="21"/>
      <c r="D72" s="19"/>
      <c r="E72" s="19"/>
      <c r="F72" s="19"/>
      <c r="G72" s="26"/>
      <c r="H72" s="27"/>
      <c r="I72" s="28"/>
      <c r="J72" s="19"/>
      <c r="K72" s="28"/>
      <c r="L72" s="29" t="str">
        <f aca="false">IF(AC72="","",LEFT(AC72,LEN(AC72)-2))</f>
        <v/>
      </c>
      <c r="M72" s="30"/>
      <c r="N72" s="30"/>
      <c r="O72" s="32" t="str">
        <f aca="false">IF(TRIM(C72&amp;"")="","",RIGHT(SUBSTITUTE(SUBSTITUTE(C72&amp;""," ",""),"*",""),4))</f>
        <v/>
      </c>
      <c r="P72" s="32" t="n">
        <f aca="false">IF(O72="",0,IFERROR(MATCH(O72,Vans!$D$2:$D$51,0),IFERROR(MATCH(VALUE(O72),Vans!$D$2:$D$51,0),0)))</f>
        <v>0</v>
      </c>
      <c r="Q72" s="32" t="str">
        <f aca="false">IF(P72=0,"",INDEX(Vans!$A$2:$A$51,P72)&amp;"")</f>
        <v/>
      </c>
      <c r="R72" s="32" t="str">
        <f aca="false">IF(A72="","",IF(TRIM(D72&amp;"")&lt;&gt;"",SUBSTITUTE(UPPER(TRIM(D72&amp;""))," ",""),SUBSTITUTE(UPPER(Q72)," ","")))</f>
        <v/>
      </c>
      <c r="S72" s="32" t="n">
        <f aca="false">IF(R72="",0,IFERROR(MATCH(R72,Vans!$G$2:$G$51,0),0))</f>
        <v>0</v>
      </c>
      <c r="T72" s="32" t="str">
        <f aca="false">IF(S72=0,"",INDEX(Vans!$B$2:$B$51,S72)&amp;"")</f>
        <v/>
      </c>
      <c r="U72" s="32" t="str">
        <f aca="false">IF(S72=0,"",INDEX(Vans!$C$2:$C$51,S72))</f>
        <v/>
      </c>
      <c r="V72" s="32" t="str">
        <f aca="false">IF(TRIM(F72&amp;"")="","",IF(ISNUMBER(SEARCH("adblue",F72)),"AdBlue",IF(OR(ISNUMBER(SEARCH("diesel",F72)),ISNUMBER(SEARCH("derv",F72)),ISNUMBER(SEARCH("ulsd",F72))),"Diesel",IF(OR(ISNUMBER(SEARCH("unleaded",F72)),ISNUMBER(SEARCH("petrol",F72)),ISNUMBER(SEARCH("ulp",F72))),"Petrol",IF(OR(ISNUMBER(SEARCH("electric",F72)),ISNUMBER(SEARCH("charg",F72)),ISNUMBER(SEARCH("kwh",F72))),"Electric","Other")))))</f>
        <v/>
      </c>
      <c r="W72" s="34" t="str">
        <f aca="false">IF(TRIM(B72&amp;"")&lt;&gt;"",IFERROR(MOD(B72*1,1),""),IF(A72="","",IFERROR(IF(MOD(A72*1,1)&gt;0,MOD(A72*1,1),""),"")))</f>
        <v/>
      </c>
      <c r="X72" s="35" t="str">
        <f aca="false">IF(A72="","",IFERROR(INT(A72*1),""))</f>
        <v/>
      </c>
      <c r="Y72" s="32" t="str">
        <f aca="false">IF(OR(X72="",NOT(OR(V72="Diesel",V72="Petrol"))),"",MAX(IF(O72="",0,COUNTIFS($O$2:$O$501,O72,$X$2:$X$501,X72,$V$2:$V$501,"Diesel")+COUNTIFS($O$2:$O$501,O72,$X$2:$X$501,X72,$V$2:$V$501,"Petrol")),IF(R72="",0,COUNTIFS($R$2:$R$501,R72,$X$2:$X$501,X72,$V$2:$V$501,"Diesel")+COUNTIFS($R$2:$R$501,R72,$X$2:$X$501,X72,$V$2:$V$501,"Petrol"))))</f>
        <v/>
      </c>
      <c r="Z72" s="32" t="str">
        <f aca="false">IF(OR(R72="",TRIM(I72&amp;"")="",NOT(OR(V72="Diesel",V72="Petrol"))),"",IFERROR(_xlfn.MAXIFS($I$2:$I$501,$R$2:$R$501,R72,$I$2:$I$501,"&lt;"&amp;I72,$V$2:$V$501,"&lt;&gt;AdBlue",$V$2:$V$501,"&lt;&gt;Other"),""))</f>
        <v/>
      </c>
      <c r="AA72" s="32" t="str">
        <f aca="false">IF(OR(Z72="",N(Z72)=0),"",I72-Z72)</f>
        <v/>
      </c>
      <c r="AB72" s="32" t="str">
        <f aca="false">IF(OR(R72="",TRIM(I72&amp;"")="",X72=""),"",IFERROR(_xlfn.MAXIFS($I$2:$I$501,$R$2:$R$501,R72,$X$2:$X$501,"&lt;"&amp;X72),""))</f>
        <v/>
      </c>
      <c r="AC72" s="32" t="str">
        <f aca="false">IF(V72="Other","Not fuel, ","")&amp;IFERROR(IF(AND(T72&lt;&gt;"",OR(AND(V72="Diesel",T72&lt;&gt;"Diesel"),AND(V72="Petrol",T72&lt;&gt;"Petrol",T72&lt;&gt;"Plug-in hybrid"),AND(V72="Electric",T72&lt;&gt;"Electric",T72&lt;&gt;"Plug-in hybrid"))),"Wrong fuel for this van, ",""),"")&amp;IFERROR(IF(AND(OR(V72="Diesel",V72="Petrol"),N(U72)&gt;0,G72*1&gt;N(U72)*(1+TankMargin)),"More than the tank holds, ",""),"")&amp;IF(AND(TRIM(D72&amp;"")&lt;&gt;"",Q72&lt;&gt;"",SUBSTITUTE(UPPER(Q72)," ","")&lt;&gt;R72),"Card used in another van, ","")&amp;IF(AND(TRIM(D72&amp;"")&lt;&gt;"",S72=0),"Not one of your vans, ","")&amp;IF(AND(A72&lt;&gt;"",R72="",O72&lt;&gt;"",P72=0),"Card not on your Vans list, ","")&amp;IF(N(Y72)&gt;1,"Filled twice that day, ","")&amp;IFERROR(IF(AND(AA72&lt;&gt;"",AA72&lt;MinMiles),"Only "&amp;TEXT(AA72,"#,##0")&amp;" miles since the previous fill, ",""),"")&amp;IFERROR(IF(AND(AB72&lt;&gt;"",N(AB72)&gt;0,I72*1&lt;N(AB72)),"Pump mileage lower than before, ",""),"")&amp;IFERROR(IF(AND(TRIM(I72&amp;"")&lt;&gt;"",TRIM(K72&amp;"")&lt;&gt;"",ABS(I72*1-K72*1)&gt;MileTolerance),"Pump mileage off from the odometer, ",""),"")&amp;IF(J72="No","No receipt from the driver, ","")&amp;IFERROR(IF(AND(W72&lt;&gt;"",OR(W72&lt;DayStart,W72&gt;DayEnd)),"Outside working hours, ",""),"")&amp;IFERROR(IF(AND(X72&lt;&gt;"",WEEKDAY(X72,2)=6,FlagSat="Yes"),"Saturday, ",""),"")&amp;IFERROR(IF(AND(X72&lt;&gt;"",WEEKDAY(X72,2)=7,FlagSun="Yes"),"Sunday, ",""),"")&amp;IF(AND(FlagPremium="Yes",OR(V72="Diesel",V72="Petrol"),OR(ISNUMBER(SEARCH("super",F72)),ISNUMBER(SEARCH("premium",F72)),ISNUMBER(SEARCH("ultimate",F72)),ISNUMBER(SEARCH("v-power",F72)),ISNUMBER(SEARCH("momentum",F72)),ISNUMBER(SEARCH("supreme",F72)))),"Premium fuel, ","")</f>
        <v/>
      </c>
      <c r="AD72" s="32" t="n">
        <f aca="false">IF(AC72="",0,1)</f>
        <v>0</v>
      </c>
      <c r="AE72" s="32" t="n">
        <f aca="false">IF(A72="",0,1)</f>
        <v>0</v>
      </c>
    </row>
    <row r="73" customFormat="false" ht="15" hidden="false" customHeight="false" outlineLevel="0" collapsed="false">
      <c r="A73" s="24"/>
      <c r="B73" s="25"/>
      <c r="C73" s="21"/>
      <c r="D73" s="19"/>
      <c r="E73" s="19"/>
      <c r="F73" s="19"/>
      <c r="G73" s="26"/>
      <c r="H73" s="27"/>
      <c r="I73" s="28"/>
      <c r="J73" s="19"/>
      <c r="K73" s="28"/>
      <c r="L73" s="29" t="str">
        <f aca="false">IF(AC73="","",LEFT(AC73,LEN(AC73)-2))</f>
        <v/>
      </c>
      <c r="M73" s="30"/>
      <c r="N73" s="30"/>
      <c r="O73" s="32" t="str">
        <f aca="false">IF(TRIM(C73&amp;"")="","",RIGHT(SUBSTITUTE(SUBSTITUTE(C73&amp;""," ",""),"*",""),4))</f>
        <v/>
      </c>
      <c r="P73" s="32" t="n">
        <f aca="false">IF(O73="",0,IFERROR(MATCH(O73,Vans!$D$2:$D$51,0),IFERROR(MATCH(VALUE(O73),Vans!$D$2:$D$51,0),0)))</f>
        <v>0</v>
      </c>
      <c r="Q73" s="32" t="str">
        <f aca="false">IF(P73=0,"",INDEX(Vans!$A$2:$A$51,P73)&amp;"")</f>
        <v/>
      </c>
      <c r="R73" s="32" t="str">
        <f aca="false">IF(A73="","",IF(TRIM(D73&amp;"")&lt;&gt;"",SUBSTITUTE(UPPER(TRIM(D73&amp;""))," ",""),SUBSTITUTE(UPPER(Q73)," ","")))</f>
        <v/>
      </c>
      <c r="S73" s="32" t="n">
        <f aca="false">IF(R73="",0,IFERROR(MATCH(R73,Vans!$G$2:$G$51,0),0))</f>
        <v>0</v>
      </c>
      <c r="T73" s="32" t="str">
        <f aca="false">IF(S73=0,"",INDEX(Vans!$B$2:$B$51,S73)&amp;"")</f>
        <v/>
      </c>
      <c r="U73" s="32" t="str">
        <f aca="false">IF(S73=0,"",INDEX(Vans!$C$2:$C$51,S73))</f>
        <v/>
      </c>
      <c r="V73" s="32" t="str">
        <f aca="false">IF(TRIM(F73&amp;"")="","",IF(ISNUMBER(SEARCH("adblue",F73)),"AdBlue",IF(OR(ISNUMBER(SEARCH("diesel",F73)),ISNUMBER(SEARCH("derv",F73)),ISNUMBER(SEARCH("ulsd",F73))),"Diesel",IF(OR(ISNUMBER(SEARCH("unleaded",F73)),ISNUMBER(SEARCH("petrol",F73)),ISNUMBER(SEARCH("ulp",F73))),"Petrol",IF(OR(ISNUMBER(SEARCH("electric",F73)),ISNUMBER(SEARCH("charg",F73)),ISNUMBER(SEARCH("kwh",F73))),"Electric","Other")))))</f>
        <v/>
      </c>
      <c r="W73" s="34" t="str">
        <f aca="false">IF(TRIM(B73&amp;"")&lt;&gt;"",IFERROR(MOD(B73*1,1),""),IF(A73="","",IFERROR(IF(MOD(A73*1,1)&gt;0,MOD(A73*1,1),""),"")))</f>
        <v/>
      </c>
      <c r="X73" s="35" t="str">
        <f aca="false">IF(A73="","",IFERROR(INT(A73*1),""))</f>
        <v/>
      </c>
      <c r="Y73" s="32" t="str">
        <f aca="false">IF(OR(X73="",NOT(OR(V73="Diesel",V73="Petrol"))),"",MAX(IF(O73="",0,COUNTIFS($O$2:$O$501,O73,$X$2:$X$501,X73,$V$2:$V$501,"Diesel")+COUNTIFS($O$2:$O$501,O73,$X$2:$X$501,X73,$V$2:$V$501,"Petrol")),IF(R73="",0,COUNTIFS($R$2:$R$501,R73,$X$2:$X$501,X73,$V$2:$V$501,"Diesel")+COUNTIFS($R$2:$R$501,R73,$X$2:$X$501,X73,$V$2:$V$501,"Petrol"))))</f>
        <v/>
      </c>
      <c r="Z73" s="32" t="str">
        <f aca="false">IF(OR(R73="",TRIM(I73&amp;"")="",NOT(OR(V73="Diesel",V73="Petrol"))),"",IFERROR(_xlfn.MAXIFS($I$2:$I$501,$R$2:$R$501,R73,$I$2:$I$501,"&lt;"&amp;I73,$V$2:$V$501,"&lt;&gt;AdBlue",$V$2:$V$501,"&lt;&gt;Other"),""))</f>
        <v/>
      </c>
      <c r="AA73" s="32" t="str">
        <f aca="false">IF(OR(Z73="",N(Z73)=0),"",I73-Z73)</f>
        <v/>
      </c>
      <c r="AB73" s="32" t="str">
        <f aca="false">IF(OR(R73="",TRIM(I73&amp;"")="",X73=""),"",IFERROR(_xlfn.MAXIFS($I$2:$I$501,$R$2:$R$501,R73,$X$2:$X$501,"&lt;"&amp;X73),""))</f>
        <v/>
      </c>
      <c r="AC73" s="32" t="str">
        <f aca="false">IF(V73="Other","Not fuel, ","")&amp;IFERROR(IF(AND(T73&lt;&gt;"",OR(AND(V73="Diesel",T73&lt;&gt;"Diesel"),AND(V73="Petrol",T73&lt;&gt;"Petrol",T73&lt;&gt;"Plug-in hybrid"),AND(V73="Electric",T73&lt;&gt;"Electric",T73&lt;&gt;"Plug-in hybrid"))),"Wrong fuel for this van, ",""),"")&amp;IFERROR(IF(AND(OR(V73="Diesel",V73="Petrol"),N(U73)&gt;0,G73*1&gt;N(U73)*(1+TankMargin)),"More than the tank holds, ",""),"")&amp;IF(AND(TRIM(D73&amp;"")&lt;&gt;"",Q73&lt;&gt;"",SUBSTITUTE(UPPER(Q73)," ","")&lt;&gt;R73),"Card used in another van, ","")&amp;IF(AND(TRIM(D73&amp;"")&lt;&gt;"",S73=0),"Not one of your vans, ","")&amp;IF(AND(A73&lt;&gt;"",R73="",O73&lt;&gt;"",P73=0),"Card not on your Vans list, ","")&amp;IF(N(Y73)&gt;1,"Filled twice that day, ","")&amp;IFERROR(IF(AND(AA73&lt;&gt;"",AA73&lt;MinMiles),"Only "&amp;TEXT(AA73,"#,##0")&amp;" miles since the previous fill, ",""),"")&amp;IFERROR(IF(AND(AB73&lt;&gt;"",N(AB73)&gt;0,I73*1&lt;N(AB73)),"Pump mileage lower than before, ",""),"")&amp;IFERROR(IF(AND(TRIM(I73&amp;"")&lt;&gt;"",TRIM(K73&amp;"")&lt;&gt;"",ABS(I73*1-K73*1)&gt;MileTolerance),"Pump mileage off from the odometer, ",""),"")&amp;IF(J73="No","No receipt from the driver, ","")&amp;IFERROR(IF(AND(W73&lt;&gt;"",OR(W73&lt;DayStart,W73&gt;DayEnd)),"Outside working hours, ",""),"")&amp;IFERROR(IF(AND(X73&lt;&gt;"",WEEKDAY(X73,2)=6,FlagSat="Yes"),"Saturday, ",""),"")&amp;IFERROR(IF(AND(X73&lt;&gt;"",WEEKDAY(X73,2)=7,FlagSun="Yes"),"Sunday, ",""),"")&amp;IF(AND(FlagPremium="Yes",OR(V73="Diesel",V73="Petrol"),OR(ISNUMBER(SEARCH("super",F73)),ISNUMBER(SEARCH("premium",F73)),ISNUMBER(SEARCH("ultimate",F73)),ISNUMBER(SEARCH("v-power",F73)),ISNUMBER(SEARCH("momentum",F73)),ISNUMBER(SEARCH("supreme",F73)))),"Premium fuel, ","")</f>
        <v/>
      </c>
      <c r="AD73" s="32" t="n">
        <f aca="false">IF(AC73="",0,1)</f>
        <v>0</v>
      </c>
      <c r="AE73" s="32" t="n">
        <f aca="false">IF(A73="",0,1)</f>
        <v>0</v>
      </c>
    </row>
    <row r="74" customFormat="false" ht="15" hidden="false" customHeight="false" outlineLevel="0" collapsed="false">
      <c r="A74" s="24"/>
      <c r="B74" s="25"/>
      <c r="C74" s="21"/>
      <c r="D74" s="19"/>
      <c r="E74" s="19"/>
      <c r="F74" s="19"/>
      <c r="G74" s="26"/>
      <c r="H74" s="27"/>
      <c r="I74" s="28"/>
      <c r="J74" s="19"/>
      <c r="K74" s="28"/>
      <c r="L74" s="29" t="str">
        <f aca="false">IF(AC74="","",LEFT(AC74,LEN(AC74)-2))</f>
        <v/>
      </c>
      <c r="M74" s="30"/>
      <c r="N74" s="30"/>
      <c r="O74" s="32" t="str">
        <f aca="false">IF(TRIM(C74&amp;"")="","",RIGHT(SUBSTITUTE(SUBSTITUTE(C74&amp;""," ",""),"*",""),4))</f>
        <v/>
      </c>
      <c r="P74" s="32" t="n">
        <f aca="false">IF(O74="",0,IFERROR(MATCH(O74,Vans!$D$2:$D$51,0),IFERROR(MATCH(VALUE(O74),Vans!$D$2:$D$51,0),0)))</f>
        <v>0</v>
      </c>
      <c r="Q74" s="32" t="str">
        <f aca="false">IF(P74=0,"",INDEX(Vans!$A$2:$A$51,P74)&amp;"")</f>
        <v/>
      </c>
      <c r="R74" s="32" t="str">
        <f aca="false">IF(A74="","",IF(TRIM(D74&amp;"")&lt;&gt;"",SUBSTITUTE(UPPER(TRIM(D74&amp;""))," ",""),SUBSTITUTE(UPPER(Q74)," ","")))</f>
        <v/>
      </c>
      <c r="S74" s="32" t="n">
        <f aca="false">IF(R74="",0,IFERROR(MATCH(R74,Vans!$G$2:$G$51,0),0))</f>
        <v>0</v>
      </c>
      <c r="T74" s="32" t="str">
        <f aca="false">IF(S74=0,"",INDEX(Vans!$B$2:$B$51,S74)&amp;"")</f>
        <v/>
      </c>
      <c r="U74" s="32" t="str">
        <f aca="false">IF(S74=0,"",INDEX(Vans!$C$2:$C$51,S74))</f>
        <v/>
      </c>
      <c r="V74" s="32" t="str">
        <f aca="false">IF(TRIM(F74&amp;"")="","",IF(ISNUMBER(SEARCH("adblue",F74)),"AdBlue",IF(OR(ISNUMBER(SEARCH("diesel",F74)),ISNUMBER(SEARCH("derv",F74)),ISNUMBER(SEARCH("ulsd",F74))),"Diesel",IF(OR(ISNUMBER(SEARCH("unleaded",F74)),ISNUMBER(SEARCH("petrol",F74)),ISNUMBER(SEARCH("ulp",F74))),"Petrol",IF(OR(ISNUMBER(SEARCH("electric",F74)),ISNUMBER(SEARCH("charg",F74)),ISNUMBER(SEARCH("kwh",F74))),"Electric","Other")))))</f>
        <v/>
      </c>
      <c r="W74" s="34" t="str">
        <f aca="false">IF(TRIM(B74&amp;"")&lt;&gt;"",IFERROR(MOD(B74*1,1),""),IF(A74="","",IFERROR(IF(MOD(A74*1,1)&gt;0,MOD(A74*1,1),""),"")))</f>
        <v/>
      </c>
      <c r="X74" s="35" t="str">
        <f aca="false">IF(A74="","",IFERROR(INT(A74*1),""))</f>
        <v/>
      </c>
      <c r="Y74" s="32" t="str">
        <f aca="false">IF(OR(X74="",NOT(OR(V74="Diesel",V74="Petrol"))),"",MAX(IF(O74="",0,COUNTIFS($O$2:$O$501,O74,$X$2:$X$501,X74,$V$2:$V$501,"Diesel")+COUNTIFS($O$2:$O$501,O74,$X$2:$X$501,X74,$V$2:$V$501,"Petrol")),IF(R74="",0,COUNTIFS($R$2:$R$501,R74,$X$2:$X$501,X74,$V$2:$V$501,"Diesel")+COUNTIFS($R$2:$R$501,R74,$X$2:$X$501,X74,$V$2:$V$501,"Petrol"))))</f>
        <v/>
      </c>
      <c r="Z74" s="32" t="str">
        <f aca="false">IF(OR(R74="",TRIM(I74&amp;"")="",NOT(OR(V74="Diesel",V74="Petrol"))),"",IFERROR(_xlfn.MAXIFS($I$2:$I$501,$R$2:$R$501,R74,$I$2:$I$501,"&lt;"&amp;I74,$V$2:$V$501,"&lt;&gt;AdBlue",$V$2:$V$501,"&lt;&gt;Other"),""))</f>
        <v/>
      </c>
      <c r="AA74" s="32" t="str">
        <f aca="false">IF(OR(Z74="",N(Z74)=0),"",I74-Z74)</f>
        <v/>
      </c>
      <c r="AB74" s="32" t="str">
        <f aca="false">IF(OR(R74="",TRIM(I74&amp;"")="",X74=""),"",IFERROR(_xlfn.MAXIFS($I$2:$I$501,$R$2:$R$501,R74,$X$2:$X$501,"&lt;"&amp;X74),""))</f>
        <v/>
      </c>
      <c r="AC74" s="32" t="str">
        <f aca="false">IF(V74="Other","Not fuel, ","")&amp;IFERROR(IF(AND(T74&lt;&gt;"",OR(AND(V74="Diesel",T74&lt;&gt;"Diesel"),AND(V74="Petrol",T74&lt;&gt;"Petrol",T74&lt;&gt;"Plug-in hybrid"),AND(V74="Electric",T74&lt;&gt;"Electric",T74&lt;&gt;"Plug-in hybrid"))),"Wrong fuel for this van, ",""),"")&amp;IFERROR(IF(AND(OR(V74="Diesel",V74="Petrol"),N(U74)&gt;0,G74*1&gt;N(U74)*(1+TankMargin)),"More than the tank holds, ",""),"")&amp;IF(AND(TRIM(D74&amp;"")&lt;&gt;"",Q74&lt;&gt;"",SUBSTITUTE(UPPER(Q74)," ","")&lt;&gt;R74),"Card used in another van, ","")&amp;IF(AND(TRIM(D74&amp;"")&lt;&gt;"",S74=0),"Not one of your vans, ","")&amp;IF(AND(A74&lt;&gt;"",R74="",O74&lt;&gt;"",P74=0),"Card not on your Vans list, ","")&amp;IF(N(Y74)&gt;1,"Filled twice that day, ","")&amp;IFERROR(IF(AND(AA74&lt;&gt;"",AA74&lt;MinMiles),"Only "&amp;TEXT(AA74,"#,##0")&amp;" miles since the previous fill, ",""),"")&amp;IFERROR(IF(AND(AB74&lt;&gt;"",N(AB74)&gt;0,I74*1&lt;N(AB74)),"Pump mileage lower than before, ",""),"")&amp;IFERROR(IF(AND(TRIM(I74&amp;"")&lt;&gt;"",TRIM(K74&amp;"")&lt;&gt;"",ABS(I74*1-K74*1)&gt;MileTolerance),"Pump mileage off from the odometer, ",""),"")&amp;IF(J74="No","No receipt from the driver, ","")&amp;IFERROR(IF(AND(W74&lt;&gt;"",OR(W74&lt;DayStart,W74&gt;DayEnd)),"Outside working hours, ",""),"")&amp;IFERROR(IF(AND(X74&lt;&gt;"",WEEKDAY(X74,2)=6,FlagSat="Yes"),"Saturday, ",""),"")&amp;IFERROR(IF(AND(X74&lt;&gt;"",WEEKDAY(X74,2)=7,FlagSun="Yes"),"Sunday, ",""),"")&amp;IF(AND(FlagPremium="Yes",OR(V74="Diesel",V74="Petrol"),OR(ISNUMBER(SEARCH("super",F74)),ISNUMBER(SEARCH("premium",F74)),ISNUMBER(SEARCH("ultimate",F74)),ISNUMBER(SEARCH("v-power",F74)),ISNUMBER(SEARCH("momentum",F74)),ISNUMBER(SEARCH("supreme",F74)))),"Premium fuel, ","")</f>
        <v/>
      </c>
      <c r="AD74" s="32" t="n">
        <f aca="false">IF(AC74="",0,1)</f>
        <v>0</v>
      </c>
      <c r="AE74" s="32" t="n">
        <f aca="false">IF(A74="",0,1)</f>
        <v>0</v>
      </c>
    </row>
    <row r="75" customFormat="false" ht="15" hidden="false" customHeight="false" outlineLevel="0" collapsed="false">
      <c r="A75" s="24"/>
      <c r="B75" s="25"/>
      <c r="C75" s="21"/>
      <c r="D75" s="19"/>
      <c r="E75" s="19"/>
      <c r="F75" s="19"/>
      <c r="G75" s="26"/>
      <c r="H75" s="27"/>
      <c r="I75" s="28"/>
      <c r="J75" s="19"/>
      <c r="K75" s="28"/>
      <c r="L75" s="29" t="str">
        <f aca="false">IF(AC75="","",LEFT(AC75,LEN(AC75)-2))</f>
        <v/>
      </c>
      <c r="M75" s="30"/>
      <c r="N75" s="30"/>
      <c r="O75" s="32" t="str">
        <f aca="false">IF(TRIM(C75&amp;"")="","",RIGHT(SUBSTITUTE(SUBSTITUTE(C75&amp;""," ",""),"*",""),4))</f>
        <v/>
      </c>
      <c r="P75" s="32" t="n">
        <f aca="false">IF(O75="",0,IFERROR(MATCH(O75,Vans!$D$2:$D$51,0),IFERROR(MATCH(VALUE(O75),Vans!$D$2:$D$51,0),0)))</f>
        <v>0</v>
      </c>
      <c r="Q75" s="32" t="str">
        <f aca="false">IF(P75=0,"",INDEX(Vans!$A$2:$A$51,P75)&amp;"")</f>
        <v/>
      </c>
      <c r="R75" s="32" t="str">
        <f aca="false">IF(A75="","",IF(TRIM(D75&amp;"")&lt;&gt;"",SUBSTITUTE(UPPER(TRIM(D75&amp;""))," ",""),SUBSTITUTE(UPPER(Q75)," ","")))</f>
        <v/>
      </c>
      <c r="S75" s="32" t="n">
        <f aca="false">IF(R75="",0,IFERROR(MATCH(R75,Vans!$G$2:$G$51,0),0))</f>
        <v>0</v>
      </c>
      <c r="T75" s="32" t="str">
        <f aca="false">IF(S75=0,"",INDEX(Vans!$B$2:$B$51,S75)&amp;"")</f>
        <v/>
      </c>
      <c r="U75" s="32" t="str">
        <f aca="false">IF(S75=0,"",INDEX(Vans!$C$2:$C$51,S75))</f>
        <v/>
      </c>
      <c r="V75" s="32" t="str">
        <f aca="false">IF(TRIM(F75&amp;"")="","",IF(ISNUMBER(SEARCH("adblue",F75)),"AdBlue",IF(OR(ISNUMBER(SEARCH("diesel",F75)),ISNUMBER(SEARCH("derv",F75)),ISNUMBER(SEARCH("ulsd",F75))),"Diesel",IF(OR(ISNUMBER(SEARCH("unleaded",F75)),ISNUMBER(SEARCH("petrol",F75)),ISNUMBER(SEARCH("ulp",F75))),"Petrol",IF(OR(ISNUMBER(SEARCH("electric",F75)),ISNUMBER(SEARCH("charg",F75)),ISNUMBER(SEARCH("kwh",F75))),"Electric","Other")))))</f>
        <v/>
      </c>
      <c r="W75" s="34" t="str">
        <f aca="false">IF(TRIM(B75&amp;"")&lt;&gt;"",IFERROR(MOD(B75*1,1),""),IF(A75="","",IFERROR(IF(MOD(A75*1,1)&gt;0,MOD(A75*1,1),""),"")))</f>
        <v/>
      </c>
      <c r="X75" s="35" t="str">
        <f aca="false">IF(A75="","",IFERROR(INT(A75*1),""))</f>
        <v/>
      </c>
      <c r="Y75" s="32" t="str">
        <f aca="false">IF(OR(X75="",NOT(OR(V75="Diesel",V75="Petrol"))),"",MAX(IF(O75="",0,COUNTIFS($O$2:$O$501,O75,$X$2:$X$501,X75,$V$2:$V$501,"Diesel")+COUNTIFS($O$2:$O$501,O75,$X$2:$X$501,X75,$V$2:$V$501,"Petrol")),IF(R75="",0,COUNTIFS($R$2:$R$501,R75,$X$2:$X$501,X75,$V$2:$V$501,"Diesel")+COUNTIFS($R$2:$R$501,R75,$X$2:$X$501,X75,$V$2:$V$501,"Petrol"))))</f>
        <v/>
      </c>
      <c r="Z75" s="32" t="str">
        <f aca="false">IF(OR(R75="",TRIM(I75&amp;"")="",NOT(OR(V75="Diesel",V75="Petrol"))),"",IFERROR(_xlfn.MAXIFS($I$2:$I$501,$R$2:$R$501,R75,$I$2:$I$501,"&lt;"&amp;I75,$V$2:$V$501,"&lt;&gt;AdBlue",$V$2:$V$501,"&lt;&gt;Other"),""))</f>
        <v/>
      </c>
      <c r="AA75" s="32" t="str">
        <f aca="false">IF(OR(Z75="",N(Z75)=0),"",I75-Z75)</f>
        <v/>
      </c>
      <c r="AB75" s="32" t="str">
        <f aca="false">IF(OR(R75="",TRIM(I75&amp;"")="",X75=""),"",IFERROR(_xlfn.MAXIFS($I$2:$I$501,$R$2:$R$501,R75,$X$2:$X$501,"&lt;"&amp;X75),""))</f>
        <v/>
      </c>
      <c r="AC75" s="32" t="str">
        <f aca="false">IF(V75="Other","Not fuel, ","")&amp;IFERROR(IF(AND(T75&lt;&gt;"",OR(AND(V75="Diesel",T75&lt;&gt;"Diesel"),AND(V75="Petrol",T75&lt;&gt;"Petrol",T75&lt;&gt;"Plug-in hybrid"),AND(V75="Electric",T75&lt;&gt;"Electric",T75&lt;&gt;"Plug-in hybrid"))),"Wrong fuel for this van, ",""),"")&amp;IFERROR(IF(AND(OR(V75="Diesel",V75="Petrol"),N(U75)&gt;0,G75*1&gt;N(U75)*(1+TankMargin)),"More than the tank holds, ",""),"")&amp;IF(AND(TRIM(D75&amp;"")&lt;&gt;"",Q75&lt;&gt;"",SUBSTITUTE(UPPER(Q75)," ","")&lt;&gt;R75),"Card used in another van, ","")&amp;IF(AND(TRIM(D75&amp;"")&lt;&gt;"",S75=0),"Not one of your vans, ","")&amp;IF(AND(A75&lt;&gt;"",R75="",O75&lt;&gt;"",P75=0),"Card not on your Vans list, ","")&amp;IF(N(Y75)&gt;1,"Filled twice that day, ","")&amp;IFERROR(IF(AND(AA75&lt;&gt;"",AA75&lt;MinMiles),"Only "&amp;TEXT(AA75,"#,##0")&amp;" miles since the previous fill, ",""),"")&amp;IFERROR(IF(AND(AB75&lt;&gt;"",N(AB75)&gt;0,I75*1&lt;N(AB75)),"Pump mileage lower than before, ",""),"")&amp;IFERROR(IF(AND(TRIM(I75&amp;"")&lt;&gt;"",TRIM(K75&amp;"")&lt;&gt;"",ABS(I75*1-K75*1)&gt;MileTolerance),"Pump mileage off from the odometer, ",""),"")&amp;IF(J75="No","No receipt from the driver, ","")&amp;IFERROR(IF(AND(W75&lt;&gt;"",OR(W75&lt;DayStart,W75&gt;DayEnd)),"Outside working hours, ",""),"")&amp;IFERROR(IF(AND(X75&lt;&gt;"",WEEKDAY(X75,2)=6,FlagSat="Yes"),"Saturday, ",""),"")&amp;IFERROR(IF(AND(X75&lt;&gt;"",WEEKDAY(X75,2)=7,FlagSun="Yes"),"Sunday, ",""),"")&amp;IF(AND(FlagPremium="Yes",OR(V75="Diesel",V75="Petrol"),OR(ISNUMBER(SEARCH("super",F75)),ISNUMBER(SEARCH("premium",F75)),ISNUMBER(SEARCH("ultimate",F75)),ISNUMBER(SEARCH("v-power",F75)),ISNUMBER(SEARCH("momentum",F75)),ISNUMBER(SEARCH("supreme",F75)))),"Premium fuel, ","")</f>
        <v/>
      </c>
      <c r="AD75" s="32" t="n">
        <f aca="false">IF(AC75="",0,1)</f>
        <v>0</v>
      </c>
      <c r="AE75" s="32" t="n">
        <f aca="false">IF(A75="",0,1)</f>
        <v>0</v>
      </c>
    </row>
    <row r="76" customFormat="false" ht="15" hidden="false" customHeight="false" outlineLevel="0" collapsed="false">
      <c r="A76" s="24"/>
      <c r="B76" s="25"/>
      <c r="C76" s="21"/>
      <c r="D76" s="19"/>
      <c r="E76" s="19"/>
      <c r="F76" s="19"/>
      <c r="G76" s="26"/>
      <c r="H76" s="27"/>
      <c r="I76" s="28"/>
      <c r="J76" s="19"/>
      <c r="K76" s="28"/>
      <c r="L76" s="29" t="str">
        <f aca="false">IF(AC76="","",LEFT(AC76,LEN(AC76)-2))</f>
        <v/>
      </c>
      <c r="M76" s="30"/>
      <c r="N76" s="30"/>
      <c r="O76" s="32" t="str">
        <f aca="false">IF(TRIM(C76&amp;"")="","",RIGHT(SUBSTITUTE(SUBSTITUTE(C76&amp;""," ",""),"*",""),4))</f>
        <v/>
      </c>
      <c r="P76" s="32" t="n">
        <f aca="false">IF(O76="",0,IFERROR(MATCH(O76,Vans!$D$2:$D$51,0),IFERROR(MATCH(VALUE(O76),Vans!$D$2:$D$51,0),0)))</f>
        <v>0</v>
      </c>
      <c r="Q76" s="32" t="str">
        <f aca="false">IF(P76=0,"",INDEX(Vans!$A$2:$A$51,P76)&amp;"")</f>
        <v/>
      </c>
      <c r="R76" s="32" t="str">
        <f aca="false">IF(A76="","",IF(TRIM(D76&amp;"")&lt;&gt;"",SUBSTITUTE(UPPER(TRIM(D76&amp;""))," ",""),SUBSTITUTE(UPPER(Q76)," ","")))</f>
        <v/>
      </c>
      <c r="S76" s="32" t="n">
        <f aca="false">IF(R76="",0,IFERROR(MATCH(R76,Vans!$G$2:$G$51,0),0))</f>
        <v>0</v>
      </c>
      <c r="T76" s="32" t="str">
        <f aca="false">IF(S76=0,"",INDEX(Vans!$B$2:$B$51,S76)&amp;"")</f>
        <v/>
      </c>
      <c r="U76" s="32" t="str">
        <f aca="false">IF(S76=0,"",INDEX(Vans!$C$2:$C$51,S76))</f>
        <v/>
      </c>
      <c r="V76" s="32" t="str">
        <f aca="false">IF(TRIM(F76&amp;"")="","",IF(ISNUMBER(SEARCH("adblue",F76)),"AdBlue",IF(OR(ISNUMBER(SEARCH("diesel",F76)),ISNUMBER(SEARCH("derv",F76)),ISNUMBER(SEARCH("ulsd",F76))),"Diesel",IF(OR(ISNUMBER(SEARCH("unleaded",F76)),ISNUMBER(SEARCH("petrol",F76)),ISNUMBER(SEARCH("ulp",F76))),"Petrol",IF(OR(ISNUMBER(SEARCH("electric",F76)),ISNUMBER(SEARCH("charg",F76)),ISNUMBER(SEARCH("kwh",F76))),"Electric","Other")))))</f>
        <v/>
      </c>
      <c r="W76" s="34" t="str">
        <f aca="false">IF(TRIM(B76&amp;"")&lt;&gt;"",IFERROR(MOD(B76*1,1),""),IF(A76="","",IFERROR(IF(MOD(A76*1,1)&gt;0,MOD(A76*1,1),""),"")))</f>
        <v/>
      </c>
      <c r="X76" s="35" t="str">
        <f aca="false">IF(A76="","",IFERROR(INT(A76*1),""))</f>
        <v/>
      </c>
      <c r="Y76" s="32" t="str">
        <f aca="false">IF(OR(X76="",NOT(OR(V76="Diesel",V76="Petrol"))),"",MAX(IF(O76="",0,COUNTIFS($O$2:$O$501,O76,$X$2:$X$501,X76,$V$2:$V$501,"Diesel")+COUNTIFS($O$2:$O$501,O76,$X$2:$X$501,X76,$V$2:$V$501,"Petrol")),IF(R76="",0,COUNTIFS($R$2:$R$501,R76,$X$2:$X$501,X76,$V$2:$V$501,"Diesel")+COUNTIFS($R$2:$R$501,R76,$X$2:$X$501,X76,$V$2:$V$501,"Petrol"))))</f>
        <v/>
      </c>
      <c r="Z76" s="32" t="str">
        <f aca="false">IF(OR(R76="",TRIM(I76&amp;"")="",NOT(OR(V76="Diesel",V76="Petrol"))),"",IFERROR(_xlfn.MAXIFS($I$2:$I$501,$R$2:$R$501,R76,$I$2:$I$501,"&lt;"&amp;I76,$V$2:$V$501,"&lt;&gt;AdBlue",$V$2:$V$501,"&lt;&gt;Other"),""))</f>
        <v/>
      </c>
      <c r="AA76" s="32" t="str">
        <f aca="false">IF(OR(Z76="",N(Z76)=0),"",I76-Z76)</f>
        <v/>
      </c>
      <c r="AB76" s="32" t="str">
        <f aca="false">IF(OR(R76="",TRIM(I76&amp;"")="",X76=""),"",IFERROR(_xlfn.MAXIFS($I$2:$I$501,$R$2:$R$501,R76,$X$2:$X$501,"&lt;"&amp;X76),""))</f>
        <v/>
      </c>
      <c r="AC76" s="32" t="str">
        <f aca="false">IF(V76="Other","Not fuel, ","")&amp;IFERROR(IF(AND(T76&lt;&gt;"",OR(AND(V76="Diesel",T76&lt;&gt;"Diesel"),AND(V76="Petrol",T76&lt;&gt;"Petrol",T76&lt;&gt;"Plug-in hybrid"),AND(V76="Electric",T76&lt;&gt;"Electric",T76&lt;&gt;"Plug-in hybrid"))),"Wrong fuel for this van, ",""),"")&amp;IFERROR(IF(AND(OR(V76="Diesel",V76="Petrol"),N(U76)&gt;0,G76*1&gt;N(U76)*(1+TankMargin)),"More than the tank holds, ",""),"")&amp;IF(AND(TRIM(D76&amp;"")&lt;&gt;"",Q76&lt;&gt;"",SUBSTITUTE(UPPER(Q76)," ","")&lt;&gt;R76),"Card used in another van, ","")&amp;IF(AND(TRIM(D76&amp;"")&lt;&gt;"",S76=0),"Not one of your vans, ","")&amp;IF(AND(A76&lt;&gt;"",R76="",O76&lt;&gt;"",P76=0),"Card not on your Vans list, ","")&amp;IF(N(Y76)&gt;1,"Filled twice that day, ","")&amp;IFERROR(IF(AND(AA76&lt;&gt;"",AA76&lt;MinMiles),"Only "&amp;TEXT(AA76,"#,##0")&amp;" miles since the previous fill, ",""),"")&amp;IFERROR(IF(AND(AB76&lt;&gt;"",N(AB76)&gt;0,I76*1&lt;N(AB76)),"Pump mileage lower than before, ",""),"")&amp;IFERROR(IF(AND(TRIM(I76&amp;"")&lt;&gt;"",TRIM(K76&amp;"")&lt;&gt;"",ABS(I76*1-K76*1)&gt;MileTolerance),"Pump mileage off from the odometer, ",""),"")&amp;IF(J76="No","No receipt from the driver, ","")&amp;IFERROR(IF(AND(W76&lt;&gt;"",OR(W76&lt;DayStart,W76&gt;DayEnd)),"Outside working hours, ",""),"")&amp;IFERROR(IF(AND(X76&lt;&gt;"",WEEKDAY(X76,2)=6,FlagSat="Yes"),"Saturday, ",""),"")&amp;IFERROR(IF(AND(X76&lt;&gt;"",WEEKDAY(X76,2)=7,FlagSun="Yes"),"Sunday, ",""),"")&amp;IF(AND(FlagPremium="Yes",OR(V76="Diesel",V76="Petrol"),OR(ISNUMBER(SEARCH("super",F76)),ISNUMBER(SEARCH("premium",F76)),ISNUMBER(SEARCH("ultimate",F76)),ISNUMBER(SEARCH("v-power",F76)),ISNUMBER(SEARCH("momentum",F76)),ISNUMBER(SEARCH("supreme",F76)))),"Premium fuel, ","")</f>
        <v/>
      </c>
      <c r="AD76" s="32" t="n">
        <f aca="false">IF(AC76="",0,1)</f>
        <v>0</v>
      </c>
      <c r="AE76" s="32" t="n">
        <f aca="false">IF(A76="",0,1)</f>
        <v>0</v>
      </c>
    </row>
    <row r="77" customFormat="false" ht="15" hidden="false" customHeight="false" outlineLevel="0" collapsed="false">
      <c r="A77" s="24"/>
      <c r="B77" s="25"/>
      <c r="C77" s="21"/>
      <c r="D77" s="19"/>
      <c r="E77" s="19"/>
      <c r="F77" s="19"/>
      <c r="G77" s="26"/>
      <c r="H77" s="27"/>
      <c r="I77" s="28"/>
      <c r="J77" s="19"/>
      <c r="K77" s="28"/>
      <c r="L77" s="29" t="str">
        <f aca="false">IF(AC77="","",LEFT(AC77,LEN(AC77)-2))</f>
        <v/>
      </c>
      <c r="M77" s="30"/>
      <c r="N77" s="30"/>
      <c r="O77" s="32" t="str">
        <f aca="false">IF(TRIM(C77&amp;"")="","",RIGHT(SUBSTITUTE(SUBSTITUTE(C77&amp;""," ",""),"*",""),4))</f>
        <v/>
      </c>
      <c r="P77" s="32" t="n">
        <f aca="false">IF(O77="",0,IFERROR(MATCH(O77,Vans!$D$2:$D$51,0),IFERROR(MATCH(VALUE(O77),Vans!$D$2:$D$51,0),0)))</f>
        <v>0</v>
      </c>
      <c r="Q77" s="32" t="str">
        <f aca="false">IF(P77=0,"",INDEX(Vans!$A$2:$A$51,P77)&amp;"")</f>
        <v/>
      </c>
      <c r="R77" s="32" t="str">
        <f aca="false">IF(A77="","",IF(TRIM(D77&amp;"")&lt;&gt;"",SUBSTITUTE(UPPER(TRIM(D77&amp;""))," ",""),SUBSTITUTE(UPPER(Q77)," ","")))</f>
        <v/>
      </c>
      <c r="S77" s="32" t="n">
        <f aca="false">IF(R77="",0,IFERROR(MATCH(R77,Vans!$G$2:$G$51,0),0))</f>
        <v>0</v>
      </c>
      <c r="T77" s="32" t="str">
        <f aca="false">IF(S77=0,"",INDEX(Vans!$B$2:$B$51,S77)&amp;"")</f>
        <v/>
      </c>
      <c r="U77" s="32" t="str">
        <f aca="false">IF(S77=0,"",INDEX(Vans!$C$2:$C$51,S77))</f>
        <v/>
      </c>
      <c r="V77" s="32" t="str">
        <f aca="false">IF(TRIM(F77&amp;"")="","",IF(ISNUMBER(SEARCH("adblue",F77)),"AdBlue",IF(OR(ISNUMBER(SEARCH("diesel",F77)),ISNUMBER(SEARCH("derv",F77)),ISNUMBER(SEARCH("ulsd",F77))),"Diesel",IF(OR(ISNUMBER(SEARCH("unleaded",F77)),ISNUMBER(SEARCH("petrol",F77)),ISNUMBER(SEARCH("ulp",F77))),"Petrol",IF(OR(ISNUMBER(SEARCH("electric",F77)),ISNUMBER(SEARCH("charg",F77)),ISNUMBER(SEARCH("kwh",F77))),"Electric","Other")))))</f>
        <v/>
      </c>
      <c r="W77" s="34" t="str">
        <f aca="false">IF(TRIM(B77&amp;"")&lt;&gt;"",IFERROR(MOD(B77*1,1),""),IF(A77="","",IFERROR(IF(MOD(A77*1,1)&gt;0,MOD(A77*1,1),""),"")))</f>
        <v/>
      </c>
      <c r="X77" s="35" t="str">
        <f aca="false">IF(A77="","",IFERROR(INT(A77*1),""))</f>
        <v/>
      </c>
      <c r="Y77" s="32" t="str">
        <f aca="false">IF(OR(X77="",NOT(OR(V77="Diesel",V77="Petrol"))),"",MAX(IF(O77="",0,COUNTIFS($O$2:$O$501,O77,$X$2:$X$501,X77,$V$2:$V$501,"Diesel")+COUNTIFS($O$2:$O$501,O77,$X$2:$X$501,X77,$V$2:$V$501,"Petrol")),IF(R77="",0,COUNTIFS($R$2:$R$501,R77,$X$2:$X$501,X77,$V$2:$V$501,"Diesel")+COUNTIFS($R$2:$R$501,R77,$X$2:$X$501,X77,$V$2:$V$501,"Petrol"))))</f>
        <v/>
      </c>
      <c r="Z77" s="32" t="str">
        <f aca="false">IF(OR(R77="",TRIM(I77&amp;"")="",NOT(OR(V77="Diesel",V77="Petrol"))),"",IFERROR(_xlfn.MAXIFS($I$2:$I$501,$R$2:$R$501,R77,$I$2:$I$501,"&lt;"&amp;I77,$V$2:$V$501,"&lt;&gt;AdBlue",$V$2:$V$501,"&lt;&gt;Other"),""))</f>
        <v/>
      </c>
      <c r="AA77" s="32" t="str">
        <f aca="false">IF(OR(Z77="",N(Z77)=0),"",I77-Z77)</f>
        <v/>
      </c>
      <c r="AB77" s="32" t="str">
        <f aca="false">IF(OR(R77="",TRIM(I77&amp;"")="",X77=""),"",IFERROR(_xlfn.MAXIFS($I$2:$I$501,$R$2:$R$501,R77,$X$2:$X$501,"&lt;"&amp;X77),""))</f>
        <v/>
      </c>
      <c r="AC77" s="32" t="str">
        <f aca="false">IF(V77="Other","Not fuel, ","")&amp;IFERROR(IF(AND(T77&lt;&gt;"",OR(AND(V77="Diesel",T77&lt;&gt;"Diesel"),AND(V77="Petrol",T77&lt;&gt;"Petrol",T77&lt;&gt;"Plug-in hybrid"),AND(V77="Electric",T77&lt;&gt;"Electric",T77&lt;&gt;"Plug-in hybrid"))),"Wrong fuel for this van, ",""),"")&amp;IFERROR(IF(AND(OR(V77="Diesel",V77="Petrol"),N(U77)&gt;0,G77*1&gt;N(U77)*(1+TankMargin)),"More than the tank holds, ",""),"")&amp;IF(AND(TRIM(D77&amp;"")&lt;&gt;"",Q77&lt;&gt;"",SUBSTITUTE(UPPER(Q77)," ","")&lt;&gt;R77),"Card used in another van, ","")&amp;IF(AND(TRIM(D77&amp;"")&lt;&gt;"",S77=0),"Not one of your vans, ","")&amp;IF(AND(A77&lt;&gt;"",R77="",O77&lt;&gt;"",P77=0),"Card not on your Vans list, ","")&amp;IF(N(Y77)&gt;1,"Filled twice that day, ","")&amp;IFERROR(IF(AND(AA77&lt;&gt;"",AA77&lt;MinMiles),"Only "&amp;TEXT(AA77,"#,##0")&amp;" miles since the previous fill, ",""),"")&amp;IFERROR(IF(AND(AB77&lt;&gt;"",N(AB77)&gt;0,I77*1&lt;N(AB77)),"Pump mileage lower than before, ",""),"")&amp;IFERROR(IF(AND(TRIM(I77&amp;"")&lt;&gt;"",TRIM(K77&amp;"")&lt;&gt;"",ABS(I77*1-K77*1)&gt;MileTolerance),"Pump mileage off from the odometer, ",""),"")&amp;IF(J77="No","No receipt from the driver, ","")&amp;IFERROR(IF(AND(W77&lt;&gt;"",OR(W77&lt;DayStart,W77&gt;DayEnd)),"Outside working hours, ",""),"")&amp;IFERROR(IF(AND(X77&lt;&gt;"",WEEKDAY(X77,2)=6,FlagSat="Yes"),"Saturday, ",""),"")&amp;IFERROR(IF(AND(X77&lt;&gt;"",WEEKDAY(X77,2)=7,FlagSun="Yes"),"Sunday, ",""),"")&amp;IF(AND(FlagPremium="Yes",OR(V77="Diesel",V77="Petrol"),OR(ISNUMBER(SEARCH("super",F77)),ISNUMBER(SEARCH("premium",F77)),ISNUMBER(SEARCH("ultimate",F77)),ISNUMBER(SEARCH("v-power",F77)),ISNUMBER(SEARCH("momentum",F77)),ISNUMBER(SEARCH("supreme",F77)))),"Premium fuel, ","")</f>
        <v/>
      </c>
      <c r="AD77" s="32" t="n">
        <f aca="false">IF(AC77="",0,1)</f>
        <v>0</v>
      </c>
      <c r="AE77" s="32" t="n">
        <f aca="false">IF(A77="",0,1)</f>
        <v>0</v>
      </c>
    </row>
    <row r="78" customFormat="false" ht="15" hidden="false" customHeight="false" outlineLevel="0" collapsed="false">
      <c r="A78" s="24"/>
      <c r="B78" s="25"/>
      <c r="C78" s="21"/>
      <c r="D78" s="19"/>
      <c r="E78" s="19"/>
      <c r="F78" s="19"/>
      <c r="G78" s="26"/>
      <c r="H78" s="27"/>
      <c r="I78" s="28"/>
      <c r="J78" s="19"/>
      <c r="K78" s="28"/>
      <c r="L78" s="29" t="str">
        <f aca="false">IF(AC78="","",LEFT(AC78,LEN(AC78)-2))</f>
        <v/>
      </c>
      <c r="M78" s="30"/>
      <c r="N78" s="30"/>
      <c r="O78" s="32" t="str">
        <f aca="false">IF(TRIM(C78&amp;"")="","",RIGHT(SUBSTITUTE(SUBSTITUTE(C78&amp;""," ",""),"*",""),4))</f>
        <v/>
      </c>
      <c r="P78" s="32" t="n">
        <f aca="false">IF(O78="",0,IFERROR(MATCH(O78,Vans!$D$2:$D$51,0),IFERROR(MATCH(VALUE(O78),Vans!$D$2:$D$51,0),0)))</f>
        <v>0</v>
      </c>
      <c r="Q78" s="32" t="str">
        <f aca="false">IF(P78=0,"",INDEX(Vans!$A$2:$A$51,P78)&amp;"")</f>
        <v/>
      </c>
      <c r="R78" s="32" t="str">
        <f aca="false">IF(A78="","",IF(TRIM(D78&amp;"")&lt;&gt;"",SUBSTITUTE(UPPER(TRIM(D78&amp;""))," ",""),SUBSTITUTE(UPPER(Q78)," ","")))</f>
        <v/>
      </c>
      <c r="S78" s="32" t="n">
        <f aca="false">IF(R78="",0,IFERROR(MATCH(R78,Vans!$G$2:$G$51,0),0))</f>
        <v>0</v>
      </c>
      <c r="T78" s="32" t="str">
        <f aca="false">IF(S78=0,"",INDEX(Vans!$B$2:$B$51,S78)&amp;"")</f>
        <v/>
      </c>
      <c r="U78" s="32" t="str">
        <f aca="false">IF(S78=0,"",INDEX(Vans!$C$2:$C$51,S78))</f>
        <v/>
      </c>
      <c r="V78" s="32" t="str">
        <f aca="false">IF(TRIM(F78&amp;"")="","",IF(ISNUMBER(SEARCH("adblue",F78)),"AdBlue",IF(OR(ISNUMBER(SEARCH("diesel",F78)),ISNUMBER(SEARCH("derv",F78)),ISNUMBER(SEARCH("ulsd",F78))),"Diesel",IF(OR(ISNUMBER(SEARCH("unleaded",F78)),ISNUMBER(SEARCH("petrol",F78)),ISNUMBER(SEARCH("ulp",F78))),"Petrol",IF(OR(ISNUMBER(SEARCH("electric",F78)),ISNUMBER(SEARCH("charg",F78)),ISNUMBER(SEARCH("kwh",F78))),"Electric","Other")))))</f>
        <v/>
      </c>
      <c r="W78" s="34" t="str">
        <f aca="false">IF(TRIM(B78&amp;"")&lt;&gt;"",IFERROR(MOD(B78*1,1),""),IF(A78="","",IFERROR(IF(MOD(A78*1,1)&gt;0,MOD(A78*1,1),""),"")))</f>
        <v/>
      </c>
      <c r="X78" s="35" t="str">
        <f aca="false">IF(A78="","",IFERROR(INT(A78*1),""))</f>
        <v/>
      </c>
      <c r="Y78" s="32" t="str">
        <f aca="false">IF(OR(X78="",NOT(OR(V78="Diesel",V78="Petrol"))),"",MAX(IF(O78="",0,COUNTIFS($O$2:$O$501,O78,$X$2:$X$501,X78,$V$2:$V$501,"Diesel")+COUNTIFS($O$2:$O$501,O78,$X$2:$X$501,X78,$V$2:$V$501,"Petrol")),IF(R78="",0,COUNTIFS($R$2:$R$501,R78,$X$2:$X$501,X78,$V$2:$V$501,"Diesel")+COUNTIFS($R$2:$R$501,R78,$X$2:$X$501,X78,$V$2:$V$501,"Petrol"))))</f>
        <v/>
      </c>
      <c r="Z78" s="32" t="str">
        <f aca="false">IF(OR(R78="",TRIM(I78&amp;"")="",NOT(OR(V78="Diesel",V78="Petrol"))),"",IFERROR(_xlfn.MAXIFS($I$2:$I$501,$R$2:$R$501,R78,$I$2:$I$501,"&lt;"&amp;I78,$V$2:$V$501,"&lt;&gt;AdBlue",$V$2:$V$501,"&lt;&gt;Other"),""))</f>
        <v/>
      </c>
      <c r="AA78" s="32" t="str">
        <f aca="false">IF(OR(Z78="",N(Z78)=0),"",I78-Z78)</f>
        <v/>
      </c>
      <c r="AB78" s="32" t="str">
        <f aca="false">IF(OR(R78="",TRIM(I78&amp;"")="",X78=""),"",IFERROR(_xlfn.MAXIFS($I$2:$I$501,$R$2:$R$501,R78,$X$2:$X$501,"&lt;"&amp;X78),""))</f>
        <v/>
      </c>
      <c r="AC78" s="32" t="str">
        <f aca="false">IF(V78="Other","Not fuel, ","")&amp;IFERROR(IF(AND(T78&lt;&gt;"",OR(AND(V78="Diesel",T78&lt;&gt;"Diesel"),AND(V78="Petrol",T78&lt;&gt;"Petrol",T78&lt;&gt;"Plug-in hybrid"),AND(V78="Electric",T78&lt;&gt;"Electric",T78&lt;&gt;"Plug-in hybrid"))),"Wrong fuel for this van, ",""),"")&amp;IFERROR(IF(AND(OR(V78="Diesel",V78="Petrol"),N(U78)&gt;0,G78*1&gt;N(U78)*(1+TankMargin)),"More than the tank holds, ",""),"")&amp;IF(AND(TRIM(D78&amp;"")&lt;&gt;"",Q78&lt;&gt;"",SUBSTITUTE(UPPER(Q78)," ","")&lt;&gt;R78),"Card used in another van, ","")&amp;IF(AND(TRIM(D78&amp;"")&lt;&gt;"",S78=0),"Not one of your vans, ","")&amp;IF(AND(A78&lt;&gt;"",R78="",O78&lt;&gt;"",P78=0),"Card not on your Vans list, ","")&amp;IF(N(Y78)&gt;1,"Filled twice that day, ","")&amp;IFERROR(IF(AND(AA78&lt;&gt;"",AA78&lt;MinMiles),"Only "&amp;TEXT(AA78,"#,##0")&amp;" miles since the previous fill, ",""),"")&amp;IFERROR(IF(AND(AB78&lt;&gt;"",N(AB78)&gt;0,I78*1&lt;N(AB78)),"Pump mileage lower than before, ",""),"")&amp;IFERROR(IF(AND(TRIM(I78&amp;"")&lt;&gt;"",TRIM(K78&amp;"")&lt;&gt;"",ABS(I78*1-K78*1)&gt;MileTolerance),"Pump mileage off from the odometer, ",""),"")&amp;IF(J78="No","No receipt from the driver, ","")&amp;IFERROR(IF(AND(W78&lt;&gt;"",OR(W78&lt;DayStart,W78&gt;DayEnd)),"Outside working hours, ",""),"")&amp;IFERROR(IF(AND(X78&lt;&gt;"",WEEKDAY(X78,2)=6,FlagSat="Yes"),"Saturday, ",""),"")&amp;IFERROR(IF(AND(X78&lt;&gt;"",WEEKDAY(X78,2)=7,FlagSun="Yes"),"Sunday, ",""),"")&amp;IF(AND(FlagPremium="Yes",OR(V78="Diesel",V78="Petrol"),OR(ISNUMBER(SEARCH("super",F78)),ISNUMBER(SEARCH("premium",F78)),ISNUMBER(SEARCH("ultimate",F78)),ISNUMBER(SEARCH("v-power",F78)),ISNUMBER(SEARCH("momentum",F78)),ISNUMBER(SEARCH("supreme",F78)))),"Premium fuel, ","")</f>
        <v/>
      </c>
      <c r="AD78" s="32" t="n">
        <f aca="false">IF(AC78="",0,1)</f>
        <v>0</v>
      </c>
      <c r="AE78" s="32" t="n">
        <f aca="false">IF(A78="",0,1)</f>
        <v>0</v>
      </c>
    </row>
    <row r="79" customFormat="false" ht="15" hidden="false" customHeight="false" outlineLevel="0" collapsed="false">
      <c r="A79" s="24"/>
      <c r="B79" s="25"/>
      <c r="C79" s="21"/>
      <c r="D79" s="19"/>
      <c r="E79" s="19"/>
      <c r="F79" s="19"/>
      <c r="G79" s="26"/>
      <c r="H79" s="27"/>
      <c r="I79" s="28"/>
      <c r="J79" s="19"/>
      <c r="K79" s="28"/>
      <c r="L79" s="29" t="str">
        <f aca="false">IF(AC79="","",LEFT(AC79,LEN(AC79)-2))</f>
        <v/>
      </c>
      <c r="M79" s="30"/>
      <c r="N79" s="30"/>
      <c r="O79" s="32" t="str">
        <f aca="false">IF(TRIM(C79&amp;"")="","",RIGHT(SUBSTITUTE(SUBSTITUTE(C79&amp;""," ",""),"*",""),4))</f>
        <v/>
      </c>
      <c r="P79" s="32" t="n">
        <f aca="false">IF(O79="",0,IFERROR(MATCH(O79,Vans!$D$2:$D$51,0),IFERROR(MATCH(VALUE(O79),Vans!$D$2:$D$51,0),0)))</f>
        <v>0</v>
      </c>
      <c r="Q79" s="32" t="str">
        <f aca="false">IF(P79=0,"",INDEX(Vans!$A$2:$A$51,P79)&amp;"")</f>
        <v/>
      </c>
      <c r="R79" s="32" t="str">
        <f aca="false">IF(A79="","",IF(TRIM(D79&amp;"")&lt;&gt;"",SUBSTITUTE(UPPER(TRIM(D79&amp;""))," ",""),SUBSTITUTE(UPPER(Q79)," ","")))</f>
        <v/>
      </c>
      <c r="S79" s="32" t="n">
        <f aca="false">IF(R79="",0,IFERROR(MATCH(R79,Vans!$G$2:$G$51,0),0))</f>
        <v>0</v>
      </c>
      <c r="T79" s="32" t="str">
        <f aca="false">IF(S79=0,"",INDEX(Vans!$B$2:$B$51,S79)&amp;"")</f>
        <v/>
      </c>
      <c r="U79" s="32" t="str">
        <f aca="false">IF(S79=0,"",INDEX(Vans!$C$2:$C$51,S79))</f>
        <v/>
      </c>
      <c r="V79" s="32" t="str">
        <f aca="false">IF(TRIM(F79&amp;"")="","",IF(ISNUMBER(SEARCH("adblue",F79)),"AdBlue",IF(OR(ISNUMBER(SEARCH("diesel",F79)),ISNUMBER(SEARCH("derv",F79)),ISNUMBER(SEARCH("ulsd",F79))),"Diesel",IF(OR(ISNUMBER(SEARCH("unleaded",F79)),ISNUMBER(SEARCH("petrol",F79)),ISNUMBER(SEARCH("ulp",F79))),"Petrol",IF(OR(ISNUMBER(SEARCH("electric",F79)),ISNUMBER(SEARCH("charg",F79)),ISNUMBER(SEARCH("kwh",F79))),"Electric","Other")))))</f>
        <v/>
      </c>
      <c r="W79" s="34" t="str">
        <f aca="false">IF(TRIM(B79&amp;"")&lt;&gt;"",IFERROR(MOD(B79*1,1),""),IF(A79="","",IFERROR(IF(MOD(A79*1,1)&gt;0,MOD(A79*1,1),""),"")))</f>
        <v/>
      </c>
      <c r="X79" s="35" t="str">
        <f aca="false">IF(A79="","",IFERROR(INT(A79*1),""))</f>
        <v/>
      </c>
      <c r="Y79" s="32" t="str">
        <f aca="false">IF(OR(X79="",NOT(OR(V79="Diesel",V79="Petrol"))),"",MAX(IF(O79="",0,COUNTIFS($O$2:$O$501,O79,$X$2:$X$501,X79,$V$2:$V$501,"Diesel")+COUNTIFS($O$2:$O$501,O79,$X$2:$X$501,X79,$V$2:$V$501,"Petrol")),IF(R79="",0,COUNTIFS($R$2:$R$501,R79,$X$2:$X$501,X79,$V$2:$V$501,"Diesel")+COUNTIFS($R$2:$R$501,R79,$X$2:$X$501,X79,$V$2:$V$501,"Petrol"))))</f>
        <v/>
      </c>
      <c r="Z79" s="32" t="str">
        <f aca="false">IF(OR(R79="",TRIM(I79&amp;"")="",NOT(OR(V79="Diesel",V79="Petrol"))),"",IFERROR(_xlfn.MAXIFS($I$2:$I$501,$R$2:$R$501,R79,$I$2:$I$501,"&lt;"&amp;I79,$V$2:$V$501,"&lt;&gt;AdBlue",$V$2:$V$501,"&lt;&gt;Other"),""))</f>
        <v/>
      </c>
      <c r="AA79" s="32" t="str">
        <f aca="false">IF(OR(Z79="",N(Z79)=0),"",I79-Z79)</f>
        <v/>
      </c>
      <c r="AB79" s="32" t="str">
        <f aca="false">IF(OR(R79="",TRIM(I79&amp;"")="",X79=""),"",IFERROR(_xlfn.MAXIFS($I$2:$I$501,$R$2:$R$501,R79,$X$2:$X$501,"&lt;"&amp;X79),""))</f>
        <v/>
      </c>
      <c r="AC79" s="32" t="str">
        <f aca="false">IF(V79="Other","Not fuel, ","")&amp;IFERROR(IF(AND(T79&lt;&gt;"",OR(AND(V79="Diesel",T79&lt;&gt;"Diesel"),AND(V79="Petrol",T79&lt;&gt;"Petrol",T79&lt;&gt;"Plug-in hybrid"),AND(V79="Electric",T79&lt;&gt;"Electric",T79&lt;&gt;"Plug-in hybrid"))),"Wrong fuel for this van, ",""),"")&amp;IFERROR(IF(AND(OR(V79="Diesel",V79="Petrol"),N(U79)&gt;0,G79*1&gt;N(U79)*(1+TankMargin)),"More than the tank holds, ",""),"")&amp;IF(AND(TRIM(D79&amp;"")&lt;&gt;"",Q79&lt;&gt;"",SUBSTITUTE(UPPER(Q79)," ","")&lt;&gt;R79),"Card used in another van, ","")&amp;IF(AND(TRIM(D79&amp;"")&lt;&gt;"",S79=0),"Not one of your vans, ","")&amp;IF(AND(A79&lt;&gt;"",R79="",O79&lt;&gt;"",P79=0),"Card not on your Vans list, ","")&amp;IF(N(Y79)&gt;1,"Filled twice that day, ","")&amp;IFERROR(IF(AND(AA79&lt;&gt;"",AA79&lt;MinMiles),"Only "&amp;TEXT(AA79,"#,##0")&amp;" miles since the previous fill, ",""),"")&amp;IFERROR(IF(AND(AB79&lt;&gt;"",N(AB79)&gt;0,I79*1&lt;N(AB79)),"Pump mileage lower than before, ",""),"")&amp;IFERROR(IF(AND(TRIM(I79&amp;"")&lt;&gt;"",TRIM(K79&amp;"")&lt;&gt;"",ABS(I79*1-K79*1)&gt;MileTolerance),"Pump mileage off from the odometer, ",""),"")&amp;IF(J79="No","No receipt from the driver, ","")&amp;IFERROR(IF(AND(W79&lt;&gt;"",OR(W79&lt;DayStart,W79&gt;DayEnd)),"Outside working hours, ",""),"")&amp;IFERROR(IF(AND(X79&lt;&gt;"",WEEKDAY(X79,2)=6,FlagSat="Yes"),"Saturday, ",""),"")&amp;IFERROR(IF(AND(X79&lt;&gt;"",WEEKDAY(X79,2)=7,FlagSun="Yes"),"Sunday, ",""),"")&amp;IF(AND(FlagPremium="Yes",OR(V79="Diesel",V79="Petrol"),OR(ISNUMBER(SEARCH("super",F79)),ISNUMBER(SEARCH("premium",F79)),ISNUMBER(SEARCH("ultimate",F79)),ISNUMBER(SEARCH("v-power",F79)),ISNUMBER(SEARCH("momentum",F79)),ISNUMBER(SEARCH("supreme",F79)))),"Premium fuel, ","")</f>
        <v/>
      </c>
      <c r="AD79" s="32" t="n">
        <f aca="false">IF(AC79="",0,1)</f>
        <v>0</v>
      </c>
      <c r="AE79" s="32" t="n">
        <f aca="false">IF(A79="",0,1)</f>
        <v>0</v>
      </c>
    </row>
    <row r="80" customFormat="false" ht="15" hidden="false" customHeight="false" outlineLevel="0" collapsed="false">
      <c r="A80" s="24"/>
      <c r="B80" s="25"/>
      <c r="C80" s="21"/>
      <c r="D80" s="19"/>
      <c r="E80" s="19"/>
      <c r="F80" s="19"/>
      <c r="G80" s="26"/>
      <c r="H80" s="27"/>
      <c r="I80" s="28"/>
      <c r="J80" s="19"/>
      <c r="K80" s="28"/>
      <c r="L80" s="29" t="str">
        <f aca="false">IF(AC80="","",LEFT(AC80,LEN(AC80)-2))</f>
        <v/>
      </c>
      <c r="M80" s="30"/>
      <c r="N80" s="30"/>
      <c r="O80" s="32" t="str">
        <f aca="false">IF(TRIM(C80&amp;"")="","",RIGHT(SUBSTITUTE(SUBSTITUTE(C80&amp;""," ",""),"*",""),4))</f>
        <v/>
      </c>
      <c r="P80" s="32" t="n">
        <f aca="false">IF(O80="",0,IFERROR(MATCH(O80,Vans!$D$2:$D$51,0),IFERROR(MATCH(VALUE(O80),Vans!$D$2:$D$51,0),0)))</f>
        <v>0</v>
      </c>
      <c r="Q80" s="32" t="str">
        <f aca="false">IF(P80=0,"",INDEX(Vans!$A$2:$A$51,P80)&amp;"")</f>
        <v/>
      </c>
      <c r="R80" s="32" t="str">
        <f aca="false">IF(A80="","",IF(TRIM(D80&amp;"")&lt;&gt;"",SUBSTITUTE(UPPER(TRIM(D80&amp;""))," ",""),SUBSTITUTE(UPPER(Q80)," ","")))</f>
        <v/>
      </c>
      <c r="S80" s="32" t="n">
        <f aca="false">IF(R80="",0,IFERROR(MATCH(R80,Vans!$G$2:$G$51,0),0))</f>
        <v>0</v>
      </c>
      <c r="T80" s="32" t="str">
        <f aca="false">IF(S80=0,"",INDEX(Vans!$B$2:$B$51,S80)&amp;"")</f>
        <v/>
      </c>
      <c r="U80" s="32" t="str">
        <f aca="false">IF(S80=0,"",INDEX(Vans!$C$2:$C$51,S80))</f>
        <v/>
      </c>
      <c r="V80" s="32" t="str">
        <f aca="false">IF(TRIM(F80&amp;"")="","",IF(ISNUMBER(SEARCH("adblue",F80)),"AdBlue",IF(OR(ISNUMBER(SEARCH("diesel",F80)),ISNUMBER(SEARCH("derv",F80)),ISNUMBER(SEARCH("ulsd",F80))),"Diesel",IF(OR(ISNUMBER(SEARCH("unleaded",F80)),ISNUMBER(SEARCH("petrol",F80)),ISNUMBER(SEARCH("ulp",F80))),"Petrol",IF(OR(ISNUMBER(SEARCH("electric",F80)),ISNUMBER(SEARCH("charg",F80)),ISNUMBER(SEARCH("kwh",F80))),"Electric","Other")))))</f>
        <v/>
      </c>
      <c r="W80" s="34" t="str">
        <f aca="false">IF(TRIM(B80&amp;"")&lt;&gt;"",IFERROR(MOD(B80*1,1),""),IF(A80="","",IFERROR(IF(MOD(A80*1,1)&gt;0,MOD(A80*1,1),""),"")))</f>
        <v/>
      </c>
      <c r="X80" s="35" t="str">
        <f aca="false">IF(A80="","",IFERROR(INT(A80*1),""))</f>
        <v/>
      </c>
      <c r="Y80" s="32" t="str">
        <f aca="false">IF(OR(X80="",NOT(OR(V80="Diesel",V80="Petrol"))),"",MAX(IF(O80="",0,COUNTIFS($O$2:$O$501,O80,$X$2:$X$501,X80,$V$2:$V$501,"Diesel")+COUNTIFS($O$2:$O$501,O80,$X$2:$X$501,X80,$V$2:$V$501,"Petrol")),IF(R80="",0,COUNTIFS($R$2:$R$501,R80,$X$2:$X$501,X80,$V$2:$V$501,"Diesel")+COUNTIFS($R$2:$R$501,R80,$X$2:$X$501,X80,$V$2:$V$501,"Petrol"))))</f>
        <v/>
      </c>
      <c r="Z80" s="32" t="str">
        <f aca="false">IF(OR(R80="",TRIM(I80&amp;"")="",NOT(OR(V80="Diesel",V80="Petrol"))),"",IFERROR(_xlfn.MAXIFS($I$2:$I$501,$R$2:$R$501,R80,$I$2:$I$501,"&lt;"&amp;I80,$V$2:$V$501,"&lt;&gt;AdBlue",$V$2:$V$501,"&lt;&gt;Other"),""))</f>
        <v/>
      </c>
      <c r="AA80" s="32" t="str">
        <f aca="false">IF(OR(Z80="",N(Z80)=0),"",I80-Z80)</f>
        <v/>
      </c>
      <c r="AB80" s="32" t="str">
        <f aca="false">IF(OR(R80="",TRIM(I80&amp;"")="",X80=""),"",IFERROR(_xlfn.MAXIFS($I$2:$I$501,$R$2:$R$501,R80,$X$2:$X$501,"&lt;"&amp;X80),""))</f>
        <v/>
      </c>
      <c r="AC80" s="32" t="str">
        <f aca="false">IF(V80="Other","Not fuel, ","")&amp;IFERROR(IF(AND(T80&lt;&gt;"",OR(AND(V80="Diesel",T80&lt;&gt;"Diesel"),AND(V80="Petrol",T80&lt;&gt;"Petrol",T80&lt;&gt;"Plug-in hybrid"),AND(V80="Electric",T80&lt;&gt;"Electric",T80&lt;&gt;"Plug-in hybrid"))),"Wrong fuel for this van, ",""),"")&amp;IFERROR(IF(AND(OR(V80="Diesel",V80="Petrol"),N(U80)&gt;0,G80*1&gt;N(U80)*(1+TankMargin)),"More than the tank holds, ",""),"")&amp;IF(AND(TRIM(D80&amp;"")&lt;&gt;"",Q80&lt;&gt;"",SUBSTITUTE(UPPER(Q80)," ","")&lt;&gt;R80),"Card used in another van, ","")&amp;IF(AND(TRIM(D80&amp;"")&lt;&gt;"",S80=0),"Not one of your vans, ","")&amp;IF(AND(A80&lt;&gt;"",R80="",O80&lt;&gt;"",P80=0),"Card not on your Vans list, ","")&amp;IF(N(Y80)&gt;1,"Filled twice that day, ","")&amp;IFERROR(IF(AND(AA80&lt;&gt;"",AA80&lt;MinMiles),"Only "&amp;TEXT(AA80,"#,##0")&amp;" miles since the previous fill, ",""),"")&amp;IFERROR(IF(AND(AB80&lt;&gt;"",N(AB80)&gt;0,I80*1&lt;N(AB80)),"Pump mileage lower than before, ",""),"")&amp;IFERROR(IF(AND(TRIM(I80&amp;"")&lt;&gt;"",TRIM(K80&amp;"")&lt;&gt;"",ABS(I80*1-K80*1)&gt;MileTolerance),"Pump mileage off from the odometer, ",""),"")&amp;IF(J80="No","No receipt from the driver, ","")&amp;IFERROR(IF(AND(W80&lt;&gt;"",OR(W80&lt;DayStart,W80&gt;DayEnd)),"Outside working hours, ",""),"")&amp;IFERROR(IF(AND(X80&lt;&gt;"",WEEKDAY(X80,2)=6,FlagSat="Yes"),"Saturday, ",""),"")&amp;IFERROR(IF(AND(X80&lt;&gt;"",WEEKDAY(X80,2)=7,FlagSun="Yes"),"Sunday, ",""),"")&amp;IF(AND(FlagPremium="Yes",OR(V80="Diesel",V80="Petrol"),OR(ISNUMBER(SEARCH("super",F80)),ISNUMBER(SEARCH("premium",F80)),ISNUMBER(SEARCH("ultimate",F80)),ISNUMBER(SEARCH("v-power",F80)),ISNUMBER(SEARCH("momentum",F80)),ISNUMBER(SEARCH("supreme",F80)))),"Premium fuel, ","")</f>
        <v/>
      </c>
      <c r="AD80" s="32" t="n">
        <f aca="false">IF(AC80="",0,1)</f>
        <v>0</v>
      </c>
      <c r="AE80" s="32" t="n">
        <f aca="false">IF(A80="",0,1)</f>
        <v>0</v>
      </c>
    </row>
    <row r="81" customFormat="false" ht="15" hidden="false" customHeight="false" outlineLevel="0" collapsed="false">
      <c r="A81" s="24"/>
      <c r="B81" s="25"/>
      <c r="C81" s="21"/>
      <c r="D81" s="19"/>
      <c r="E81" s="19"/>
      <c r="F81" s="19"/>
      <c r="G81" s="26"/>
      <c r="H81" s="27"/>
      <c r="I81" s="28"/>
      <c r="J81" s="19"/>
      <c r="K81" s="28"/>
      <c r="L81" s="29" t="str">
        <f aca="false">IF(AC81="","",LEFT(AC81,LEN(AC81)-2))</f>
        <v/>
      </c>
      <c r="M81" s="30"/>
      <c r="N81" s="30"/>
      <c r="O81" s="32" t="str">
        <f aca="false">IF(TRIM(C81&amp;"")="","",RIGHT(SUBSTITUTE(SUBSTITUTE(C81&amp;""," ",""),"*",""),4))</f>
        <v/>
      </c>
      <c r="P81" s="32" t="n">
        <f aca="false">IF(O81="",0,IFERROR(MATCH(O81,Vans!$D$2:$D$51,0),IFERROR(MATCH(VALUE(O81),Vans!$D$2:$D$51,0),0)))</f>
        <v>0</v>
      </c>
      <c r="Q81" s="32" t="str">
        <f aca="false">IF(P81=0,"",INDEX(Vans!$A$2:$A$51,P81)&amp;"")</f>
        <v/>
      </c>
      <c r="R81" s="32" t="str">
        <f aca="false">IF(A81="","",IF(TRIM(D81&amp;"")&lt;&gt;"",SUBSTITUTE(UPPER(TRIM(D81&amp;""))," ",""),SUBSTITUTE(UPPER(Q81)," ","")))</f>
        <v/>
      </c>
      <c r="S81" s="32" t="n">
        <f aca="false">IF(R81="",0,IFERROR(MATCH(R81,Vans!$G$2:$G$51,0),0))</f>
        <v>0</v>
      </c>
      <c r="T81" s="32" t="str">
        <f aca="false">IF(S81=0,"",INDEX(Vans!$B$2:$B$51,S81)&amp;"")</f>
        <v/>
      </c>
      <c r="U81" s="32" t="str">
        <f aca="false">IF(S81=0,"",INDEX(Vans!$C$2:$C$51,S81))</f>
        <v/>
      </c>
      <c r="V81" s="32" t="str">
        <f aca="false">IF(TRIM(F81&amp;"")="","",IF(ISNUMBER(SEARCH("adblue",F81)),"AdBlue",IF(OR(ISNUMBER(SEARCH("diesel",F81)),ISNUMBER(SEARCH("derv",F81)),ISNUMBER(SEARCH("ulsd",F81))),"Diesel",IF(OR(ISNUMBER(SEARCH("unleaded",F81)),ISNUMBER(SEARCH("petrol",F81)),ISNUMBER(SEARCH("ulp",F81))),"Petrol",IF(OR(ISNUMBER(SEARCH("electric",F81)),ISNUMBER(SEARCH("charg",F81)),ISNUMBER(SEARCH("kwh",F81))),"Electric","Other")))))</f>
        <v/>
      </c>
      <c r="W81" s="34" t="str">
        <f aca="false">IF(TRIM(B81&amp;"")&lt;&gt;"",IFERROR(MOD(B81*1,1),""),IF(A81="","",IFERROR(IF(MOD(A81*1,1)&gt;0,MOD(A81*1,1),""),"")))</f>
        <v/>
      </c>
      <c r="X81" s="35" t="str">
        <f aca="false">IF(A81="","",IFERROR(INT(A81*1),""))</f>
        <v/>
      </c>
      <c r="Y81" s="32" t="str">
        <f aca="false">IF(OR(X81="",NOT(OR(V81="Diesel",V81="Petrol"))),"",MAX(IF(O81="",0,COUNTIFS($O$2:$O$501,O81,$X$2:$X$501,X81,$V$2:$V$501,"Diesel")+COUNTIFS($O$2:$O$501,O81,$X$2:$X$501,X81,$V$2:$V$501,"Petrol")),IF(R81="",0,COUNTIFS($R$2:$R$501,R81,$X$2:$X$501,X81,$V$2:$V$501,"Diesel")+COUNTIFS($R$2:$R$501,R81,$X$2:$X$501,X81,$V$2:$V$501,"Petrol"))))</f>
        <v/>
      </c>
      <c r="Z81" s="32" t="str">
        <f aca="false">IF(OR(R81="",TRIM(I81&amp;"")="",NOT(OR(V81="Diesel",V81="Petrol"))),"",IFERROR(_xlfn.MAXIFS($I$2:$I$501,$R$2:$R$501,R81,$I$2:$I$501,"&lt;"&amp;I81,$V$2:$V$501,"&lt;&gt;AdBlue",$V$2:$V$501,"&lt;&gt;Other"),""))</f>
        <v/>
      </c>
      <c r="AA81" s="32" t="str">
        <f aca="false">IF(OR(Z81="",N(Z81)=0),"",I81-Z81)</f>
        <v/>
      </c>
      <c r="AB81" s="32" t="str">
        <f aca="false">IF(OR(R81="",TRIM(I81&amp;"")="",X81=""),"",IFERROR(_xlfn.MAXIFS($I$2:$I$501,$R$2:$R$501,R81,$X$2:$X$501,"&lt;"&amp;X81),""))</f>
        <v/>
      </c>
      <c r="AC81" s="32" t="str">
        <f aca="false">IF(V81="Other","Not fuel, ","")&amp;IFERROR(IF(AND(T81&lt;&gt;"",OR(AND(V81="Diesel",T81&lt;&gt;"Diesel"),AND(V81="Petrol",T81&lt;&gt;"Petrol",T81&lt;&gt;"Plug-in hybrid"),AND(V81="Electric",T81&lt;&gt;"Electric",T81&lt;&gt;"Plug-in hybrid"))),"Wrong fuel for this van, ",""),"")&amp;IFERROR(IF(AND(OR(V81="Diesel",V81="Petrol"),N(U81)&gt;0,G81*1&gt;N(U81)*(1+TankMargin)),"More than the tank holds, ",""),"")&amp;IF(AND(TRIM(D81&amp;"")&lt;&gt;"",Q81&lt;&gt;"",SUBSTITUTE(UPPER(Q81)," ","")&lt;&gt;R81),"Card used in another van, ","")&amp;IF(AND(TRIM(D81&amp;"")&lt;&gt;"",S81=0),"Not one of your vans, ","")&amp;IF(AND(A81&lt;&gt;"",R81="",O81&lt;&gt;"",P81=0),"Card not on your Vans list, ","")&amp;IF(N(Y81)&gt;1,"Filled twice that day, ","")&amp;IFERROR(IF(AND(AA81&lt;&gt;"",AA81&lt;MinMiles),"Only "&amp;TEXT(AA81,"#,##0")&amp;" miles since the previous fill, ",""),"")&amp;IFERROR(IF(AND(AB81&lt;&gt;"",N(AB81)&gt;0,I81*1&lt;N(AB81)),"Pump mileage lower than before, ",""),"")&amp;IFERROR(IF(AND(TRIM(I81&amp;"")&lt;&gt;"",TRIM(K81&amp;"")&lt;&gt;"",ABS(I81*1-K81*1)&gt;MileTolerance),"Pump mileage off from the odometer, ",""),"")&amp;IF(J81="No","No receipt from the driver, ","")&amp;IFERROR(IF(AND(W81&lt;&gt;"",OR(W81&lt;DayStart,W81&gt;DayEnd)),"Outside working hours, ",""),"")&amp;IFERROR(IF(AND(X81&lt;&gt;"",WEEKDAY(X81,2)=6,FlagSat="Yes"),"Saturday, ",""),"")&amp;IFERROR(IF(AND(X81&lt;&gt;"",WEEKDAY(X81,2)=7,FlagSun="Yes"),"Sunday, ",""),"")&amp;IF(AND(FlagPremium="Yes",OR(V81="Diesel",V81="Petrol"),OR(ISNUMBER(SEARCH("super",F81)),ISNUMBER(SEARCH("premium",F81)),ISNUMBER(SEARCH("ultimate",F81)),ISNUMBER(SEARCH("v-power",F81)),ISNUMBER(SEARCH("momentum",F81)),ISNUMBER(SEARCH("supreme",F81)))),"Premium fuel, ","")</f>
        <v/>
      </c>
      <c r="AD81" s="32" t="n">
        <f aca="false">IF(AC81="",0,1)</f>
        <v>0</v>
      </c>
      <c r="AE81" s="32" t="n">
        <f aca="false">IF(A81="",0,1)</f>
        <v>0</v>
      </c>
    </row>
    <row r="82" customFormat="false" ht="15" hidden="false" customHeight="false" outlineLevel="0" collapsed="false">
      <c r="A82" s="24"/>
      <c r="B82" s="25"/>
      <c r="C82" s="21"/>
      <c r="D82" s="19"/>
      <c r="E82" s="19"/>
      <c r="F82" s="19"/>
      <c r="G82" s="26"/>
      <c r="H82" s="27"/>
      <c r="I82" s="28"/>
      <c r="J82" s="19"/>
      <c r="K82" s="28"/>
      <c r="L82" s="29" t="str">
        <f aca="false">IF(AC82="","",LEFT(AC82,LEN(AC82)-2))</f>
        <v/>
      </c>
      <c r="M82" s="30"/>
      <c r="N82" s="30"/>
      <c r="O82" s="32" t="str">
        <f aca="false">IF(TRIM(C82&amp;"")="","",RIGHT(SUBSTITUTE(SUBSTITUTE(C82&amp;""," ",""),"*",""),4))</f>
        <v/>
      </c>
      <c r="P82" s="32" t="n">
        <f aca="false">IF(O82="",0,IFERROR(MATCH(O82,Vans!$D$2:$D$51,0),IFERROR(MATCH(VALUE(O82),Vans!$D$2:$D$51,0),0)))</f>
        <v>0</v>
      </c>
      <c r="Q82" s="32" t="str">
        <f aca="false">IF(P82=0,"",INDEX(Vans!$A$2:$A$51,P82)&amp;"")</f>
        <v/>
      </c>
      <c r="R82" s="32" t="str">
        <f aca="false">IF(A82="","",IF(TRIM(D82&amp;"")&lt;&gt;"",SUBSTITUTE(UPPER(TRIM(D82&amp;""))," ",""),SUBSTITUTE(UPPER(Q82)," ","")))</f>
        <v/>
      </c>
      <c r="S82" s="32" t="n">
        <f aca="false">IF(R82="",0,IFERROR(MATCH(R82,Vans!$G$2:$G$51,0),0))</f>
        <v>0</v>
      </c>
      <c r="T82" s="32" t="str">
        <f aca="false">IF(S82=0,"",INDEX(Vans!$B$2:$B$51,S82)&amp;"")</f>
        <v/>
      </c>
      <c r="U82" s="32" t="str">
        <f aca="false">IF(S82=0,"",INDEX(Vans!$C$2:$C$51,S82))</f>
        <v/>
      </c>
      <c r="V82" s="32" t="str">
        <f aca="false">IF(TRIM(F82&amp;"")="","",IF(ISNUMBER(SEARCH("adblue",F82)),"AdBlue",IF(OR(ISNUMBER(SEARCH("diesel",F82)),ISNUMBER(SEARCH("derv",F82)),ISNUMBER(SEARCH("ulsd",F82))),"Diesel",IF(OR(ISNUMBER(SEARCH("unleaded",F82)),ISNUMBER(SEARCH("petrol",F82)),ISNUMBER(SEARCH("ulp",F82))),"Petrol",IF(OR(ISNUMBER(SEARCH("electric",F82)),ISNUMBER(SEARCH("charg",F82)),ISNUMBER(SEARCH("kwh",F82))),"Electric","Other")))))</f>
        <v/>
      </c>
      <c r="W82" s="34" t="str">
        <f aca="false">IF(TRIM(B82&amp;"")&lt;&gt;"",IFERROR(MOD(B82*1,1),""),IF(A82="","",IFERROR(IF(MOD(A82*1,1)&gt;0,MOD(A82*1,1),""),"")))</f>
        <v/>
      </c>
      <c r="X82" s="35" t="str">
        <f aca="false">IF(A82="","",IFERROR(INT(A82*1),""))</f>
        <v/>
      </c>
      <c r="Y82" s="32" t="str">
        <f aca="false">IF(OR(X82="",NOT(OR(V82="Diesel",V82="Petrol"))),"",MAX(IF(O82="",0,COUNTIFS($O$2:$O$501,O82,$X$2:$X$501,X82,$V$2:$V$501,"Diesel")+COUNTIFS($O$2:$O$501,O82,$X$2:$X$501,X82,$V$2:$V$501,"Petrol")),IF(R82="",0,COUNTIFS($R$2:$R$501,R82,$X$2:$X$501,X82,$V$2:$V$501,"Diesel")+COUNTIFS($R$2:$R$501,R82,$X$2:$X$501,X82,$V$2:$V$501,"Petrol"))))</f>
        <v/>
      </c>
      <c r="Z82" s="32" t="str">
        <f aca="false">IF(OR(R82="",TRIM(I82&amp;"")="",NOT(OR(V82="Diesel",V82="Petrol"))),"",IFERROR(_xlfn.MAXIFS($I$2:$I$501,$R$2:$R$501,R82,$I$2:$I$501,"&lt;"&amp;I82,$V$2:$V$501,"&lt;&gt;AdBlue",$V$2:$V$501,"&lt;&gt;Other"),""))</f>
        <v/>
      </c>
      <c r="AA82" s="32" t="str">
        <f aca="false">IF(OR(Z82="",N(Z82)=0),"",I82-Z82)</f>
        <v/>
      </c>
      <c r="AB82" s="32" t="str">
        <f aca="false">IF(OR(R82="",TRIM(I82&amp;"")="",X82=""),"",IFERROR(_xlfn.MAXIFS($I$2:$I$501,$R$2:$R$501,R82,$X$2:$X$501,"&lt;"&amp;X82),""))</f>
        <v/>
      </c>
      <c r="AC82" s="32" t="str">
        <f aca="false">IF(V82="Other","Not fuel, ","")&amp;IFERROR(IF(AND(T82&lt;&gt;"",OR(AND(V82="Diesel",T82&lt;&gt;"Diesel"),AND(V82="Petrol",T82&lt;&gt;"Petrol",T82&lt;&gt;"Plug-in hybrid"),AND(V82="Electric",T82&lt;&gt;"Electric",T82&lt;&gt;"Plug-in hybrid"))),"Wrong fuel for this van, ",""),"")&amp;IFERROR(IF(AND(OR(V82="Diesel",V82="Petrol"),N(U82)&gt;0,G82*1&gt;N(U82)*(1+TankMargin)),"More than the tank holds, ",""),"")&amp;IF(AND(TRIM(D82&amp;"")&lt;&gt;"",Q82&lt;&gt;"",SUBSTITUTE(UPPER(Q82)," ","")&lt;&gt;R82),"Card used in another van, ","")&amp;IF(AND(TRIM(D82&amp;"")&lt;&gt;"",S82=0),"Not one of your vans, ","")&amp;IF(AND(A82&lt;&gt;"",R82="",O82&lt;&gt;"",P82=0),"Card not on your Vans list, ","")&amp;IF(N(Y82)&gt;1,"Filled twice that day, ","")&amp;IFERROR(IF(AND(AA82&lt;&gt;"",AA82&lt;MinMiles),"Only "&amp;TEXT(AA82,"#,##0")&amp;" miles since the previous fill, ",""),"")&amp;IFERROR(IF(AND(AB82&lt;&gt;"",N(AB82)&gt;0,I82*1&lt;N(AB82)),"Pump mileage lower than before, ",""),"")&amp;IFERROR(IF(AND(TRIM(I82&amp;"")&lt;&gt;"",TRIM(K82&amp;"")&lt;&gt;"",ABS(I82*1-K82*1)&gt;MileTolerance),"Pump mileage off from the odometer, ",""),"")&amp;IF(J82="No","No receipt from the driver, ","")&amp;IFERROR(IF(AND(W82&lt;&gt;"",OR(W82&lt;DayStart,W82&gt;DayEnd)),"Outside working hours, ",""),"")&amp;IFERROR(IF(AND(X82&lt;&gt;"",WEEKDAY(X82,2)=6,FlagSat="Yes"),"Saturday, ",""),"")&amp;IFERROR(IF(AND(X82&lt;&gt;"",WEEKDAY(X82,2)=7,FlagSun="Yes"),"Sunday, ",""),"")&amp;IF(AND(FlagPremium="Yes",OR(V82="Diesel",V82="Petrol"),OR(ISNUMBER(SEARCH("super",F82)),ISNUMBER(SEARCH("premium",F82)),ISNUMBER(SEARCH("ultimate",F82)),ISNUMBER(SEARCH("v-power",F82)),ISNUMBER(SEARCH("momentum",F82)),ISNUMBER(SEARCH("supreme",F82)))),"Premium fuel, ","")</f>
        <v/>
      </c>
      <c r="AD82" s="32" t="n">
        <f aca="false">IF(AC82="",0,1)</f>
        <v>0</v>
      </c>
      <c r="AE82" s="32" t="n">
        <f aca="false">IF(A82="",0,1)</f>
        <v>0</v>
      </c>
    </row>
    <row r="83" customFormat="false" ht="15" hidden="false" customHeight="false" outlineLevel="0" collapsed="false">
      <c r="A83" s="24"/>
      <c r="B83" s="25"/>
      <c r="C83" s="21"/>
      <c r="D83" s="19"/>
      <c r="E83" s="19"/>
      <c r="F83" s="19"/>
      <c r="G83" s="26"/>
      <c r="H83" s="27"/>
      <c r="I83" s="28"/>
      <c r="J83" s="19"/>
      <c r="K83" s="28"/>
      <c r="L83" s="29" t="str">
        <f aca="false">IF(AC83="","",LEFT(AC83,LEN(AC83)-2))</f>
        <v/>
      </c>
      <c r="M83" s="30"/>
      <c r="N83" s="30"/>
      <c r="O83" s="32" t="str">
        <f aca="false">IF(TRIM(C83&amp;"")="","",RIGHT(SUBSTITUTE(SUBSTITUTE(C83&amp;""," ",""),"*",""),4))</f>
        <v/>
      </c>
      <c r="P83" s="32" t="n">
        <f aca="false">IF(O83="",0,IFERROR(MATCH(O83,Vans!$D$2:$D$51,0),IFERROR(MATCH(VALUE(O83),Vans!$D$2:$D$51,0),0)))</f>
        <v>0</v>
      </c>
      <c r="Q83" s="32" t="str">
        <f aca="false">IF(P83=0,"",INDEX(Vans!$A$2:$A$51,P83)&amp;"")</f>
        <v/>
      </c>
      <c r="R83" s="32" t="str">
        <f aca="false">IF(A83="","",IF(TRIM(D83&amp;"")&lt;&gt;"",SUBSTITUTE(UPPER(TRIM(D83&amp;""))," ",""),SUBSTITUTE(UPPER(Q83)," ","")))</f>
        <v/>
      </c>
      <c r="S83" s="32" t="n">
        <f aca="false">IF(R83="",0,IFERROR(MATCH(R83,Vans!$G$2:$G$51,0),0))</f>
        <v>0</v>
      </c>
      <c r="T83" s="32" t="str">
        <f aca="false">IF(S83=0,"",INDEX(Vans!$B$2:$B$51,S83)&amp;"")</f>
        <v/>
      </c>
      <c r="U83" s="32" t="str">
        <f aca="false">IF(S83=0,"",INDEX(Vans!$C$2:$C$51,S83))</f>
        <v/>
      </c>
      <c r="V83" s="32" t="str">
        <f aca="false">IF(TRIM(F83&amp;"")="","",IF(ISNUMBER(SEARCH("adblue",F83)),"AdBlue",IF(OR(ISNUMBER(SEARCH("diesel",F83)),ISNUMBER(SEARCH("derv",F83)),ISNUMBER(SEARCH("ulsd",F83))),"Diesel",IF(OR(ISNUMBER(SEARCH("unleaded",F83)),ISNUMBER(SEARCH("petrol",F83)),ISNUMBER(SEARCH("ulp",F83))),"Petrol",IF(OR(ISNUMBER(SEARCH("electric",F83)),ISNUMBER(SEARCH("charg",F83)),ISNUMBER(SEARCH("kwh",F83))),"Electric","Other")))))</f>
        <v/>
      </c>
      <c r="W83" s="34" t="str">
        <f aca="false">IF(TRIM(B83&amp;"")&lt;&gt;"",IFERROR(MOD(B83*1,1),""),IF(A83="","",IFERROR(IF(MOD(A83*1,1)&gt;0,MOD(A83*1,1),""),"")))</f>
        <v/>
      </c>
      <c r="X83" s="35" t="str">
        <f aca="false">IF(A83="","",IFERROR(INT(A83*1),""))</f>
        <v/>
      </c>
      <c r="Y83" s="32" t="str">
        <f aca="false">IF(OR(X83="",NOT(OR(V83="Diesel",V83="Petrol"))),"",MAX(IF(O83="",0,COUNTIFS($O$2:$O$501,O83,$X$2:$X$501,X83,$V$2:$V$501,"Diesel")+COUNTIFS($O$2:$O$501,O83,$X$2:$X$501,X83,$V$2:$V$501,"Petrol")),IF(R83="",0,COUNTIFS($R$2:$R$501,R83,$X$2:$X$501,X83,$V$2:$V$501,"Diesel")+COUNTIFS($R$2:$R$501,R83,$X$2:$X$501,X83,$V$2:$V$501,"Petrol"))))</f>
        <v/>
      </c>
      <c r="Z83" s="32" t="str">
        <f aca="false">IF(OR(R83="",TRIM(I83&amp;"")="",NOT(OR(V83="Diesel",V83="Petrol"))),"",IFERROR(_xlfn.MAXIFS($I$2:$I$501,$R$2:$R$501,R83,$I$2:$I$501,"&lt;"&amp;I83,$V$2:$V$501,"&lt;&gt;AdBlue",$V$2:$V$501,"&lt;&gt;Other"),""))</f>
        <v/>
      </c>
      <c r="AA83" s="32" t="str">
        <f aca="false">IF(OR(Z83="",N(Z83)=0),"",I83-Z83)</f>
        <v/>
      </c>
      <c r="AB83" s="32" t="str">
        <f aca="false">IF(OR(R83="",TRIM(I83&amp;"")="",X83=""),"",IFERROR(_xlfn.MAXIFS($I$2:$I$501,$R$2:$R$501,R83,$X$2:$X$501,"&lt;"&amp;X83),""))</f>
        <v/>
      </c>
      <c r="AC83" s="32" t="str">
        <f aca="false">IF(V83="Other","Not fuel, ","")&amp;IFERROR(IF(AND(T83&lt;&gt;"",OR(AND(V83="Diesel",T83&lt;&gt;"Diesel"),AND(V83="Petrol",T83&lt;&gt;"Petrol",T83&lt;&gt;"Plug-in hybrid"),AND(V83="Electric",T83&lt;&gt;"Electric",T83&lt;&gt;"Plug-in hybrid"))),"Wrong fuel for this van, ",""),"")&amp;IFERROR(IF(AND(OR(V83="Diesel",V83="Petrol"),N(U83)&gt;0,G83*1&gt;N(U83)*(1+TankMargin)),"More than the tank holds, ",""),"")&amp;IF(AND(TRIM(D83&amp;"")&lt;&gt;"",Q83&lt;&gt;"",SUBSTITUTE(UPPER(Q83)," ","")&lt;&gt;R83),"Card used in another van, ","")&amp;IF(AND(TRIM(D83&amp;"")&lt;&gt;"",S83=0),"Not one of your vans, ","")&amp;IF(AND(A83&lt;&gt;"",R83="",O83&lt;&gt;"",P83=0),"Card not on your Vans list, ","")&amp;IF(N(Y83)&gt;1,"Filled twice that day, ","")&amp;IFERROR(IF(AND(AA83&lt;&gt;"",AA83&lt;MinMiles),"Only "&amp;TEXT(AA83,"#,##0")&amp;" miles since the previous fill, ",""),"")&amp;IFERROR(IF(AND(AB83&lt;&gt;"",N(AB83)&gt;0,I83*1&lt;N(AB83)),"Pump mileage lower than before, ",""),"")&amp;IFERROR(IF(AND(TRIM(I83&amp;"")&lt;&gt;"",TRIM(K83&amp;"")&lt;&gt;"",ABS(I83*1-K83*1)&gt;MileTolerance),"Pump mileage off from the odometer, ",""),"")&amp;IF(J83="No","No receipt from the driver, ","")&amp;IFERROR(IF(AND(W83&lt;&gt;"",OR(W83&lt;DayStart,W83&gt;DayEnd)),"Outside working hours, ",""),"")&amp;IFERROR(IF(AND(X83&lt;&gt;"",WEEKDAY(X83,2)=6,FlagSat="Yes"),"Saturday, ",""),"")&amp;IFERROR(IF(AND(X83&lt;&gt;"",WEEKDAY(X83,2)=7,FlagSun="Yes"),"Sunday, ",""),"")&amp;IF(AND(FlagPremium="Yes",OR(V83="Diesel",V83="Petrol"),OR(ISNUMBER(SEARCH("super",F83)),ISNUMBER(SEARCH("premium",F83)),ISNUMBER(SEARCH("ultimate",F83)),ISNUMBER(SEARCH("v-power",F83)),ISNUMBER(SEARCH("momentum",F83)),ISNUMBER(SEARCH("supreme",F83)))),"Premium fuel, ","")</f>
        <v/>
      </c>
      <c r="AD83" s="32" t="n">
        <f aca="false">IF(AC83="",0,1)</f>
        <v>0</v>
      </c>
      <c r="AE83" s="32" t="n">
        <f aca="false">IF(A83="",0,1)</f>
        <v>0</v>
      </c>
    </row>
    <row r="84" customFormat="false" ht="15" hidden="false" customHeight="false" outlineLevel="0" collapsed="false">
      <c r="A84" s="24"/>
      <c r="B84" s="25"/>
      <c r="C84" s="21"/>
      <c r="D84" s="19"/>
      <c r="E84" s="19"/>
      <c r="F84" s="19"/>
      <c r="G84" s="26"/>
      <c r="H84" s="27"/>
      <c r="I84" s="28"/>
      <c r="J84" s="19"/>
      <c r="K84" s="28"/>
      <c r="L84" s="29" t="str">
        <f aca="false">IF(AC84="","",LEFT(AC84,LEN(AC84)-2))</f>
        <v/>
      </c>
      <c r="M84" s="30"/>
      <c r="N84" s="30"/>
      <c r="O84" s="32" t="str">
        <f aca="false">IF(TRIM(C84&amp;"")="","",RIGHT(SUBSTITUTE(SUBSTITUTE(C84&amp;""," ",""),"*",""),4))</f>
        <v/>
      </c>
      <c r="P84" s="32" t="n">
        <f aca="false">IF(O84="",0,IFERROR(MATCH(O84,Vans!$D$2:$D$51,0),IFERROR(MATCH(VALUE(O84),Vans!$D$2:$D$51,0),0)))</f>
        <v>0</v>
      </c>
      <c r="Q84" s="32" t="str">
        <f aca="false">IF(P84=0,"",INDEX(Vans!$A$2:$A$51,P84)&amp;"")</f>
        <v/>
      </c>
      <c r="R84" s="32" t="str">
        <f aca="false">IF(A84="","",IF(TRIM(D84&amp;"")&lt;&gt;"",SUBSTITUTE(UPPER(TRIM(D84&amp;""))," ",""),SUBSTITUTE(UPPER(Q84)," ","")))</f>
        <v/>
      </c>
      <c r="S84" s="32" t="n">
        <f aca="false">IF(R84="",0,IFERROR(MATCH(R84,Vans!$G$2:$G$51,0),0))</f>
        <v>0</v>
      </c>
      <c r="T84" s="32" t="str">
        <f aca="false">IF(S84=0,"",INDEX(Vans!$B$2:$B$51,S84)&amp;"")</f>
        <v/>
      </c>
      <c r="U84" s="32" t="str">
        <f aca="false">IF(S84=0,"",INDEX(Vans!$C$2:$C$51,S84))</f>
        <v/>
      </c>
      <c r="V84" s="32" t="str">
        <f aca="false">IF(TRIM(F84&amp;"")="","",IF(ISNUMBER(SEARCH("adblue",F84)),"AdBlue",IF(OR(ISNUMBER(SEARCH("diesel",F84)),ISNUMBER(SEARCH("derv",F84)),ISNUMBER(SEARCH("ulsd",F84))),"Diesel",IF(OR(ISNUMBER(SEARCH("unleaded",F84)),ISNUMBER(SEARCH("petrol",F84)),ISNUMBER(SEARCH("ulp",F84))),"Petrol",IF(OR(ISNUMBER(SEARCH("electric",F84)),ISNUMBER(SEARCH("charg",F84)),ISNUMBER(SEARCH("kwh",F84))),"Electric","Other")))))</f>
        <v/>
      </c>
      <c r="W84" s="34" t="str">
        <f aca="false">IF(TRIM(B84&amp;"")&lt;&gt;"",IFERROR(MOD(B84*1,1),""),IF(A84="","",IFERROR(IF(MOD(A84*1,1)&gt;0,MOD(A84*1,1),""),"")))</f>
        <v/>
      </c>
      <c r="X84" s="35" t="str">
        <f aca="false">IF(A84="","",IFERROR(INT(A84*1),""))</f>
        <v/>
      </c>
      <c r="Y84" s="32" t="str">
        <f aca="false">IF(OR(X84="",NOT(OR(V84="Diesel",V84="Petrol"))),"",MAX(IF(O84="",0,COUNTIFS($O$2:$O$501,O84,$X$2:$X$501,X84,$V$2:$V$501,"Diesel")+COUNTIFS($O$2:$O$501,O84,$X$2:$X$501,X84,$V$2:$V$501,"Petrol")),IF(R84="",0,COUNTIFS($R$2:$R$501,R84,$X$2:$X$501,X84,$V$2:$V$501,"Diesel")+COUNTIFS($R$2:$R$501,R84,$X$2:$X$501,X84,$V$2:$V$501,"Petrol"))))</f>
        <v/>
      </c>
      <c r="Z84" s="32" t="str">
        <f aca="false">IF(OR(R84="",TRIM(I84&amp;"")="",NOT(OR(V84="Diesel",V84="Petrol"))),"",IFERROR(_xlfn.MAXIFS($I$2:$I$501,$R$2:$R$501,R84,$I$2:$I$501,"&lt;"&amp;I84,$V$2:$V$501,"&lt;&gt;AdBlue",$V$2:$V$501,"&lt;&gt;Other"),""))</f>
        <v/>
      </c>
      <c r="AA84" s="32" t="str">
        <f aca="false">IF(OR(Z84="",N(Z84)=0),"",I84-Z84)</f>
        <v/>
      </c>
      <c r="AB84" s="32" t="str">
        <f aca="false">IF(OR(R84="",TRIM(I84&amp;"")="",X84=""),"",IFERROR(_xlfn.MAXIFS($I$2:$I$501,$R$2:$R$501,R84,$X$2:$X$501,"&lt;"&amp;X84),""))</f>
        <v/>
      </c>
      <c r="AC84" s="32" t="str">
        <f aca="false">IF(V84="Other","Not fuel, ","")&amp;IFERROR(IF(AND(T84&lt;&gt;"",OR(AND(V84="Diesel",T84&lt;&gt;"Diesel"),AND(V84="Petrol",T84&lt;&gt;"Petrol",T84&lt;&gt;"Plug-in hybrid"),AND(V84="Electric",T84&lt;&gt;"Electric",T84&lt;&gt;"Plug-in hybrid"))),"Wrong fuel for this van, ",""),"")&amp;IFERROR(IF(AND(OR(V84="Diesel",V84="Petrol"),N(U84)&gt;0,G84*1&gt;N(U84)*(1+TankMargin)),"More than the tank holds, ",""),"")&amp;IF(AND(TRIM(D84&amp;"")&lt;&gt;"",Q84&lt;&gt;"",SUBSTITUTE(UPPER(Q84)," ","")&lt;&gt;R84),"Card used in another van, ","")&amp;IF(AND(TRIM(D84&amp;"")&lt;&gt;"",S84=0),"Not one of your vans, ","")&amp;IF(AND(A84&lt;&gt;"",R84="",O84&lt;&gt;"",P84=0),"Card not on your Vans list, ","")&amp;IF(N(Y84)&gt;1,"Filled twice that day, ","")&amp;IFERROR(IF(AND(AA84&lt;&gt;"",AA84&lt;MinMiles),"Only "&amp;TEXT(AA84,"#,##0")&amp;" miles since the previous fill, ",""),"")&amp;IFERROR(IF(AND(AB84&lt;&gt;"",N(AB84)&gt;0,I84*1&lt;N(AB84)),"Pump mileage lower than before, ",""),"")&amp;IFERROR(IF(AND(TRIM(I84&amp;"")&lt;&gt;"",TRIM(K84&amp;"")&lt;&gt;"",ABS(I84*1-K84*1)&gt;MileTolerance),"Pump mileage off from the odometer, ",""),"")&amp;IF(J84="No","No receipt from the driver, ","")&amp;IFERROR(IF(AND(W84&lt;&gt;"",OR(W84&lt;DayStart,W84&gt;DayEnd)),"Outside working hours, ",""),"")&amp;IFERROR(IF(AND(X84&lt;&gt;"",WEEKDAY(X84,2)=6,FlagSat="Yes"),"Saturday, ",""),"")&amp;IFERROR(IF(AND(X84&lt;&gt;"",WEEKDAY(X84,2)=7,FlagSun="Yes"),"Sunday, ",""),"")&amp;IF(AND(FlagPremium="Yes",OR(V84="Diesel",V84="Petrol"),OR(ISNUMBER(SEARCH("super",F84)),ISNUMBER(SEARCH("premium",F84)),ISNUMBER(SEARCH("ultimate",F84)),ISNUMBER(SEARCH("v-power",F84)),ISNUMBER(SEARCH("momentum",F84)),ISNUMBER(SEARCH("supreme",F84)))),"Premium fuel, ","")</f>
        <v/>
      </c>
      <c r="AD84" s="32" t="n">
        <f aca="false">IF(AC84="",0,1)</f>
        <v>0</v>
      </c>
      <c r="AE84" s="32" t="n">
        <f aca="false">IF(A84="",0,1)</f>
        <v>0</v>
      </c>
    </row>
    <row r="85" customFormat="false" ht="15" hidden="false" customHeight="false" outlineLevel="0" collapsed="false">
      <c r="A85" s="24"/>
      <c r="B85" s="25"/>
      <c r="C85" s="21"/>
      <c r="D85" s="19"/>
      <c r="E85" s="19"/>
      <c r="F85" s="19"/>
      <c r="G85" s="26"/>
      <c r="H85" s="27"/>
      <c r="I85" s="28"/>
      <c r="J85" s="19"/>
      <c r="K85" s="28"/>
      <c r="L85" s="29" t="str">
        <f aca="false">IF(AC85="","",LEFT(AC85,LEN(AC85)-2))</f>
        <v/>
      </c>
      <c r="M85" s="30"/>
      <c r="N85" s="30"/>
      <c r="O85" s="32" t="str">
        <f aca="false">IF(TRIM(C85&amp;"")="","",RIGHT(SUBSTITUTE(SUBSTITUTE(C85&amp;""," ",""),"*",""),4))</f>
        <v/>
      </c>
      <c r="P85" s="32" t="n">
        <f aca="false">IF(O85="",0,IFERROR(MATCH(O85,Vans!$D$2:$D$51,0),IFERROR(MATCH(VALUE(O85),Vans!$D$2:$D$51,0),0)))</f>
        <v>0</v>
      </c>
      <c r="Q85" s="32" t="str">
        <f aca="false">IF(P85=0,"",INDEX(Vans!$A$2:$A$51,P85)&amp;"")</f>
        <v/>
      </c>
      <c r="R85" s="32" t="str">
        <f aca="false">IF(A85="","",IF(TRIM(D85&amp;"")&lt;&gt;"",SUBSTITUTE(UPPER(TRIM(D85&amp;""))," ",""),SUBSTITUTE(UPPER(Q85)," ","")))</f>
        <v/>
      </c>
      <c r="S85" s="32" t="n">
        <f aca="false">IF(R85="",0,IFERROR(MATCH(R85,Vans!$G$2:$G$51,0),0))</f>
        <v>0</v>
      </c>
      <c r="T85" s="32" t="str">
        <f aca="false">IF(S85=0,"",INDEX(Vans!$B$2:$B$51,S85)&amp;"")</f>
        <v/>
      </c>
      <c r="U85" s="32" t="str">
        <f aca="false">IF(S85=0,"",INDEX(Vans!$C$2:$C$51,S85))</f>
        <v/>
      </c>
      <c r="V85" s="32" t="str">
        <f aca="false">IF(TRIM(F85&amp;"")="","",IF(ISNUMBER(SEARCH("adblue",F85)),"AdBlue",IF(OR(ISNUMBER(SEARCH("diesel",F85)),ISNUMBER(SEARCH("derv",F85)),ISNUMBER(SEARCH("ulsd",F85))),"Diesel",IF(OR(ISNUMBER(SEARCH("unleaded",F85)),ISNUMBER(SEARCH("petrol",F85)),ISNUMBER(SEARCH("ulp",F85))),"Petrol",IF(OR(ISNUMBER(SEARCH("electric",F85)),ISNUMBER(SEARCH("charg",F85)),ISNUMBER(SEARCH("kwh",F85))),"Electric","Other")))))</f>
        <v/>
      </c>
      <c r="W85" s="34" t="str">
        <f aca="false">IF(TRIM(B85&amp;"")&lt;&gt;"",IFERROR(MOD(B85*1,1),""),IF(A85="","",IFERROR(IF(MOD(A85*1,1)&gt;0,MOD(A85*1,1),""),"")))</f>
        <v/>
      </c>
      <c r="X85" s="35" t="str">
        <f aca="false">IF(A85="","",IFERROR(INT(A85*1),""))</f>
        <v/>
      </c>
      <c r="Y85" s="32" t="str">
        <f aca="false">IF(OR(X85="",NOT(OR(V85="Diesel",V85="Petrol"))),"",MAX(IF(O85="",0,COUNTIFS($O$2:$O$501,O85,$X$2:$X$501,X85,$V$2:$V$501,"Diesel")+COUNTIFS($O$2:$O$501,O85,$X$2:$X$501,X85,$V$2:$V$501,"Petrol")),IF(R85="",0,COUNTIFS($R$2:$R$501,R85,$X$2:$X$501,X85,$V$2:$V$501,"Diesel")+COUNTIFS($R$2:$R$501,R85,$X$2:$X$501,X85,$V$2:$V$501,"Petrol"))))</f>
        <v/>
      </c>
      <c r="Z85" s="32" t="str">
        <f aca="false">IF(OR(R85="",TRIM(I85&amp;"")="",NOT(OR(V85="Diesel",V85="Petrol"))),"",IFERROR(_xlfn.MAXIFS($I$2:$I$501,$R$2:$R$501,R85,$I$2:$I$501,"&lt;"&amp;I85,$V$2:$V$501,"&lt;&gt;AdBlue",$V$2:$V$501,"&lt;&gt;Other"),""))</f>
        <v/>
      </c>
      <c r="AA85" s="32" t="str">
        <f aca="false">IF(OR(Z85="",N(Z85)=0),"",I85-Z85)</f>
        <v/>
      </c>
      <c r="AB85" s="32" t="str">
        <f aca="false">IF(OR(R85="",TRIM(I85&amp;"")="",X85=""),"",IFERROR(_xlfn.MAXIFS($I$2:$I$501,$R$2:$R$501,R85,$X$2:$X$501,"&lt;"&amp;X85),""))</f>
        <v/>
      </c>
      <c r="AC85" s="32" t="str">
        <f aca="false">IF(V85="Other","Not fuel, ","")&amp;IFERROR(IF(AND(T85&lt;&gt;"",OR(AND(V85="Diesel",T85&lt;&gt;"Diesel"),AND(V85="Petrol",T85&lt;&gt;"Petrol",T85&lt;&gt;"Plug-in hybrid"),AND(V85="Electric",T85&lt;&gt;"Electric",T85&lt;&gt;"Plug-in hybrid"))),"Wrong fuel for this van, ",""),"")&amp;IFERROR(IF(AND(OR(V85="Diesel",V85="Petrol"),N(U85)&gt;0,G85*1&gt;N(U85)*(1+TankMargin)),"More than the tank holds, ",""),"")&amp;IF(AND(TRIM(D85&amp;"")&lt;&gt;"",Q85&lt;&gt;"",SUBSTITUTE(UPPER(Q85)," ","")&lt;&gt;R85),"Card used in another van, ","")&amp;IF(AND(TRIM(D85&amp;"")&lt;&gt;"",S85=0),"Not one of your vans, ","")&amp;IF(AND(A85&lt;&gt;"",R85="",O85&lt;&gt;"",P85=0),"Card not on your Vans list, ","")&amp;IF(N(Y85)&gt;1,"Filled twice that day, ","")&amp;IFERROR(IF(AND(AA85&lt;&gt;"",AA85&lt;MinMiles),"Only "&amp;TEXT(AA85,"#,##0")&amp;" miles since the previous fill, ",""),"")&amp;IFERROR(IF(AND(AB85&lt;&gt;"",N(AB85)&gt;0,I85*1&lt;N(AB85)),"Pump mileage lower than before, ",""),"")&amp;IFERROR(IF(AND(TRIM(I85&amp;"")&lt;&gt;"",TRIM(K85&amp;"")&lt;&gt;"",ABS(I85*1-K85*1)&gt;MileTolerance),"Pump mileage off from the odometer, ",""),"")&amp;IF(J85="No","No receipt from the driver, ","")&amp;IFERROR(IF(AND(W85&lt;&gt;"",OR(W85&lt;DayStart,W85&gt;DayEnd)),"Outside working hours, ",""),"")&amp;IFERROR(IF(AND(X85&lt;&gt;"",WEEKDAY(X85,2)=6,FlagSat="Yes"),"Saturday, ",""),"")&amp;IFERROR(IF(AND(X85&lt;&gt;"",WEEKDAY(X85,2)=7,FlagSun="Yes"),"Sunday, ",""),"")&amp;IF(AND(FlagPremium="Yes",OR(V85="Diesel",V85="Petrol"),OR(ISNUMBER(SEARCH("super",F85)),ISNUMBER(SEARCH("premium",F85)),ISNUMBER(SEARCH("ultimate",F85)),ISNUMBER(SEARCH("v-power",F85)),ISNUMBER(SEARCH("momentum",F85)),ISNUMBER(SEARCH("supreme",F85)))),"Premium fuel, ","")</f>
        <v/>
      </c>
      <c r="AD85" s="32" t="n">
        <f aca="false">IF(AC85="",0,1)</f>
        <v>0</v>
      </c>
      <c r="AE85" s="32" t="n">
        <f aca="false">IF(A85="",0,1)</f>
        <v>0</v>
      </c>
    </row>
    <row r="86" customFormat="false" ht="15" hidden="false" customHeight="false" outlineLevel="0" collapsed="false">
      <c r="A86" s="24"/>
      <c r="B86" s="25"/>
      <c r="C86" s="21"/>
      <c r="D86" s="19"/>
      <c r="E86" s="19"/>
      <c r="F86" s="19"/>
      <c r="G86" s="26"/>
      <c r="H86" s="27"/>
      <c r="I86" s="28"/>
      <c r="J86" s="19"/>
      <c r="K86" s="28"/>
      <c r="L86" s="29" t="str">
        <f aca="false">IF(AC86="","",LEFT(AC86,LEN(AC86)-2))</f>
        <v/>
      </c>
      <c r="M86" s="30"/>
      <c r="N86" s="30"/>
      <c r="O86" s="32" t="str">
        <f aca="false">IF(TRIM(C86&amp;"")="","",RIGHT(SUBSTITUTE(SUBSTITUTE(C86&amp;""," ",""),"*",""),4))</f>
        <v/>
      </c>
      <c r="P86" s="32" t="n">
        <f aca="false">IF(O86="",0,IFERROR(MATCH(O86,Vans!$D$2:$D$51,0),IFERROR(MATCH(VALUE(O86),Vans!$D$2:$D$51,0),0)))</f>
        <v>0</v>
      </c>
      <c r="Q86" s="32" t="str">
        <f aca="false">IF(P86=0,"",INDEX(Vans!$A$2:$A$51,P86)&amp;"")</f>
        <v/>
      </c>
      <c r="R86" s="32" t="str">
        <f aca="false">IF(A86="","",IF(TRIM(D86&amp;"")&lt;&gt;"",SUBSTITUTE(UPPER(TRIM(D86&amp;""))," ",""),SUBSTITUTE(UPPER(Q86)," ","")))</f>
        <v/>
      </c>
      <c r="S86" s="32" t="n">
        <f aca="false">IF(R86="",0,IFERROR(MATCH(R86,Vans!$G$2:$G$51,0),0))</f>
        <v>0</v>
      </c>
      <c r="T86" s="32" t="str">
        <f aca="false">IF(S86=0,"",INDEX(Vans!$B$2:$B$51,S86)&amp;"")</f>
        <v/>
      </c>
      <c r="U86" s="32" t="str">
        <f aca="false">IF(S86=0,"",INDEX(Vans!$C$2:$C$51,S86))</f>
        <v/>
      </c>
      <c r="V86" s="32" t="str">
        <f aca="false">IF(TRIM(F86&amp;"")="","",IF(ISNUMBER(SEARCH("adblue",F86)),"AdBlue",IF(OR(ISNUMBER(SEARCH("diesel",F86)),ISNUMBER(SEARCH("derv",F86)),ISNUMBER(SEARCH("ulsd",F86))),"Diesel",IF(OR(ISNUMBER(SEARCH("unleaded",F86)),ISNUMBER(SEARCH("petrol",F86)),ISNUMBER(SEARCH("ulp",F86))),"Petrol",IF(OR(ISNUMBER(SEARCH("electric",F86)),ISNUMBER(SEARCH("charg",F86)),ISNUMBER(SEARCH("kwh",F86))),"Electric","Other")))))</f>
        <v/>
      </c>
      <c r="W86" s="34" t="str">
        <f aca="false">IF(TRIM(B86&amp;"")&lt;&gt;"",IFERROR(MOD(B86*1,1),""),IF(A86="","",IFERROR(IF(MOD(A86*1,1)&gt;0,MOD(A86*1,1),""),"")))</f>
        <v/>
      </c>
      <c r="X86" s="35" t="str">
        <f aca="false">IF(A86="","",IFERROR(INT(A86*1),""))</f>
        <v/>
      </c>
      <c r="Y86" s="32" t="str">
        <f aca="false">IF(OR(X86="",NOT(OR(V86="Diesel",V86="Petrol"))),"",MAX(IF(O86="",0,COUNTIFS($O$2:$O$501,O86,$X$2:$X$501,X86,$V$2:$V$501,"Diesel")+COUNTIFS($O$2:$O$501,O86,$X$2:$X$501,X86,$V$2:$V$501,"Petrol")),IF(R86="",0,COUNTIFS($R$2:$R$501,R86,$X$2:$X$501,X86,$V$2:$V$501,"Diesel")+COUNTIFS($R$2:$R$501,R86,$X$2:$X$501,X86,$V$2:$V$501,"Petrol"))))</f>
        <v/>
      </c>
      <c r="Z86" s="32" t="str">
        <f aca="false">IF(OR(R86="",TRIM(I86&amp;"")="",NOT(OR(V86="Diesel",V86="Petrol"))),"",IFERROR(_xlfn.MAXIFS($I$2:$I$501,$R$2:$R$501,R86,$I$2:$I$501,"&lt;"&amp;I86,$V$2:$V$501,"&lt;&gt;AdBlue",$V$2:$V$501,"&lt;&gt;Other"),""))</f>
        <v/>
      </c>
      <c r="AA86" s="32" t="str">
        <f aca="false">IF(OR(Z86="",N(Z86)=0),"",I86-Z86)</f>
        <v/>
      </c>
      <c r="AB86" s="32" t="str">
        <f aca="false">IF(OR(R86="",TRIM(I86&amp;"")="",X86=""),"",IFERROR(_xlfn.MAXIFS($I$2:$I$501,$R$2:$R$501,R86,$X$2:$X$501,"&lt;"&amp;X86),""))</f>
        <v/>
      </c>
      <c r="AC86" s="32" t="str">
        <f aca="false">IF(V86="Other","Not fuel, ","")&amp;IFERROR(IF(AND(T86&lt;&gt;"",OR(AND(V86="Diesel",T86&lt;&gt;"Diesel"),AND(V86="Petrol",T86&lt;&gt;"Petrol",T86&lt;&gt;"Plug-in hybrid"),AND(V86="Electric",T86&lt;&gt;"Electric",T86&lt;&gt;"Plug-in hybrid"))),"Wrong fuel for this van, ",""),"")&amp;IFERROR(IF(AND(OR(V86="Diesel",V86="Petrol"),N(U86)&gt;0,G86*1&gt;N(U86)*(1+TankMargin)),"More than the tank holds, ",""),"")&amp;IF(AND(TRIM(D86&amp;"")&lt;&gt;"",Q86&lt;&gt;"",SUBSTITUTE(UPPER(Q86)," ","")&lt;&gt;R86),"Card used in another van, ","")&amp;IF(AND(TRIM(D86&amp;"")&lt;&gt;"",S86=0),"Not one of your vans, ","")&amp;IF(AND(A86&lt;&gt;"",R86="",O86&lt;&gt;"",P86=0),"Card not on your Vans list, ","")&amp;IF(N(Y86)&gt;1,"Filled twice that day, ","")&amp;IFERROR(IF(AND(AA86&lt;&gt;"",AA86&lt;MinMiles),"Only "&amp;TEXT(AA86,"#,##0")&amp;" miles since the previous fill, ",""),"")&amp;IFERROR(IF(AND(AB86&lt;&gt;"",N(AB86)&gt;0,I86*1&lt;N(AB86)),"Pump mileage lower than before, ",""),"")&amp;IFERROR(IF(AND(TRIM(I86&amp;"")&lt;&gt;"",TRIM(K86&amp;"")&lt;&gt;"",ABS(I86*1-K86*1)&gt;MileTolerance),"Pump mileage off from the odometer, ",""),"")&amp;IF(J86="No","No receipt from the driver, ","")&amp;IFERROR(IF(AND(W86&lt;&gt;"",OR(W86&lt;DayStart,W86&gt;DayEnd)),"Outside working hours, ",""),"")&amp;IFERROR(IF(AND(X86&lt;&gt;"",WEEKDAY(X86,2)=6,FlagSat="Yes"),"Saturday, ",""),"")&amp;IFERROR(IF(AND(X86&lt;&gt;"",WEEKDAY(X86,2)=7,FlagSun="Yes"),"Sunday, ",""),"")&amp;IF(AND(FlagPremium="Yes",OR(V86="Diesel",V86="Petrol"),OR(ISNUMBER(SEARCH("super",F86)),ISNUMBER(SEARCH("premium",F86)),ISNUMBER(SEARCH("ultimate",F86)),ISNUMBER(SEARCH("v-power",F86)),ISNUMBER(SEARCH("momentum",F86)),ISNUMBER(SEARCH("supreme",F86)))),"Premium fuel, ","")</f>
        <v/>
      </c>
      <c r="AD86" s="32" t="n">
        <f aca="false">IF(AC86="",0,1)</f>
        <v>0</v>
      </c>
      <c r="AE86" s="32" t="n">
        <f aca="false">IF(A86="",0,1)</f>
        <v>0</v>
      </c>
    </row>
    <row r="87" customFormat="false" ht="15" hidden="false" customHeight="false" outlineLevel="0" collapsed="false">
      <c r="A87" s="24"/>
      <c r="B87" s="25"/>
      <c r="C87" s="21"/>
      <c r="D87" s="19"/>
      <c r="E87" s="19"/>
      <c r="F87" s="19"/>
      <c r="G87" s="26"/>
      <c r="H87" s="27"/>
      <c r="I87" s="28"/>
      <c r="J87" s="19"/>
      <c r="K87" s="28"/>
      <c r="L87" s="29" t="str">
        <f aca="false">IF(AC87="","",LEFT(AC87,LEN(AC87)-2))</f>
        <v/>
      </c>
      <c r="M87" s="30"/>
      <c r="N87" s="30"/>
      <c r="O87" s="32" t="str">
        <f aca="false">IF(TRIM(C87&amp;"")="","",RIGHT(SUBSTITUTE(SUBSTITUTE(C87&amp;""," ",""),"*",""),4))</f>
        <v/>
      </c>
      <c r="P87" s="32" t="n">
        <f aca="false">IF(O87="",0,IFERROR(MATCH(O87,Vans!$D$2:$D$51,0),IFERROR(MATCH(VALUE(O87),Vans!$D$2:$D$51,0),0)))</f>
        <v>0</v>
      </c>
      <c r="Q87" s="32" t="str">
        <f aca="false">IF(P87=0,"",INDEX(Vans!$A$2:$A$51,P87)&amp;"")</f>
        <v/>
      </c>
      <c r="R87" s="32" t="str">
        <f aca="false">IF(A87="","",IF(TRIM(D87&amp;"")&lt;&gt;"",SUBSTITUTE(UPPER(TRIM(D87&amp;""))," ",""),SUBSTITUTE(UPPER(Q87)," ","")))</f>
        <v/>
      </c>
      <c r="S87" s="32" t="n">
        <f aca="false">IF(R87="",0,IFERROR(MATCH(R87,Vans!$G$2:$G$51,0),0))</f>
        <v>0</v>
      </c>
      <c r="T87" s="32" t="str">
        <f aca="false">IF(S87=0,"",INDEX(Vans!$B$2:$B$51,S87)&amp;"")</f>
        <v/>
      </c>
      <c r="U87" s="32" t="str">
        <f aca="false">IF(S87=0,"",INDEX(Vans!$C$2:$C$51,S87))</f>
        <v/>
      </c>
      <c r="V87" s="32" t="str">
        <f aca="false">IF(TRIM(F87&amp;"")="","",IF(ISNUMBER(SEARCH("adblue",F87)),"AdBlue",IF(OR(ISNUMBER(SEARCH("diesel",F87)),ISNUMBER(SEARCH("derv",F87)),ISNUMBER(SEARCH("ulsd",F87))),"Diesel",IF(OR(ISNUMBER(SEARCH("unleaded",F87)),ISNUMBER(SEARCH("petrol",F87)),ISNUMBER(SEARCH("ulp",F87))),"Petrol",IF(OR(ISNUMBER(SEARCH("electric",F87)),ISNUMBER(SEARCH("charg",F87)),ISNUMBER(SEARCH("kwh",F87))),"Electric","Other")))))</f>
        <v/>
      </c>
      <c r="W87" s="34" t="str">
        <f aca="false">IF(TRIM(B87&amp;"")&lt;&gt;"",IFERROR(MOD(B87*1,1),""),IF(A87="","",IFERROR(IF(MOD(A87*1,1)&gt;0,MOD(A87*1,1),""),"")))</f>
        <v/>
      </c>
      <c r="X87" s="35" t="str">
        <f aca="false">IF(A87="","",IFERROR(INT(A87*1),""))</f>
        <v/>
      </c>
      <c r="Y87" s="32" t="str">
        <f aca="false">IF(OR(X87="",NOT(OR(V87="Diesel",V87="Petrol"))),"",MAX(IF(O87="",0,COUNTIFS($O$2:$O$501,O87,$X$2:$X$501,X87,$V$2:$V$501,"Diesel")+COUNTIFS($O$2:$O$501,O87,$X$2:$X$501,X87,$V$2:$V$501,"Petrol")),IF(R87="",0,COUNTIFS($R$2:$R$501,R87,$X$2:$X$501,X87,$V$2:$V$501,"Diesel")+COUNTIFS($R$2:$R$501,R87,$X$2:$X$501,X87,$V$2:$V$501,"Petrol"))))</f>
        <v/>
      </c>
      <c r="Z87" s="32" t="str">
        <f aca="false">IF(OR(R87="",TRIM(I87&amp;"")="",NOT(OR(V87="Diesel",V87="Petrol"))),"",IFERROR(_xlfn.MAXIFS($I$2:$I$501,$R$2:$R$501,R87,$I$2:$I$501,"&lt;"&amp;I87,$V$2:$V$501,"&lt;&gt;AdBlue",$V$2:$V$501,"&lt;&gt;Other"),""))</f>
        <v/>
      </c>
      <c r="AA87" s="32" t="str">
        <f aca="false">IF(OR(Z87="",N(Z87)=0),"",I87-Z87)</f>
        <v/>
      </c>
      <c r="AB87" s="32" t="str">
        <f aca="false">IF(OR(R87="",TRIM(I87&amp;"")="",X87=""),"",IFERROR(_xlfn.MAXIFS($I$2:$I$501,$R$2:$R$501,R87,$X$2:$X$501,"&lt;"&amp;X87),""))</f>
        <v/>
      </c>
      <c r="AC87" s="32" t="str">
        <f aca="false">IF(V87="Other","Not fuel, ","")&amp;IFERROR(IF(AND(T87&lt;&gt;"",OR(AND(V87="Diesel",T87&lt;&gt;"Diesel"),AND(V87="Petrol",T87&lt;&gt;"Petrol",T87&lt;&gt;"Plug-in hybrid"),AND(V87="Electric",T87&lt;&gt;"Electric",T87&lt;&gt;"Plug-in hybrid"))),"Wrong fuel for this van, ",""),"")&amp;IFERROR(IF(AND(OR(V87="Diesel",V87="Petrol"),N(U87)&gt;0,G87*1&gt;N(U87)*(1+TankMargin)),"More than the tank holds, ",""),"")&amp;IF(AND(TRIM(D87&amp;"")&lt;&gt;"",Q87&lt;&gt;"",SUBSTITUTE(UPPER(Q87)," ","")&lt;&gt;R87),"Card used in another van, ","")&amp;IF(AND(TRIM(D87&amp;"")&lt;&gt;"",S87=0),"Not one of your vans, ","")&amp;IF(AND(A87&lt;&gt;"",R87="",O87&lt;&gt;"",P87=0),"Card not on your Vans list, ","")&amp;IF(N(Y87)&gt;1,"Filled twice that day, ","")&amp;IFERROR(IF(AND(AA87&lt;&gt;"",AA87&lt;MinMiles),"Only "&amp;TEXT(AA87,"#,##0")&amp;" miles since the previous fill, ",""),"")&amp;IFERROR(IF(AND(AB87&lt;&gt;"",N(AB87)&gt;0,I87*1&lt;N(AB87)),"Pump mileage lower than before, ",""),"")&amp;IFERROR(IF(AND(TRIM(I87&amp;"")&lt;&gt;"",TRIM(K87&amp;"")&lt;&gt;"",ABS(I87*1-K87*1)&gt;MileTolerance),"Pump mileage off from the odometer, ",""),"")&amp;IF(J87="No","No receipt from the driver, ","")&amp;IFERROR(IF(AND(W87&lt;&gt;"",OR(W87&lt;DayStart,W87&gt;DayEnd)),"Outside working hours, ",""),"")&amp;IFERROR(IF(AND(X87&lt;&gt;"",WEEKDAY(X87,2)=6,FlagSat="Yes"),"Saturday, ",""),"")&amp;IFERROR(IF(AND(X87&lt;&gt;"",WEEKDAY(X87,2)=7,FlagSun="Yes"),"Sunday, ",""),"")&amp;IF(AND(FlagPremium="Yes",OR(V87="Diesel",V87="Petrol"),OR(ISNUMBER(SEARCH("super",F87)),ISNUMBER(SEARCH("premium",F87)),ISNUMBER(SEARCH("ultimate",F87)),ISNUMBER(SEARCH("v-power",F87)),ISNUMBER(SEARCH("momentum",F87)),ISNUMBER(SEARCH("supreme",F87)))),"Premium fuel, ","")</f>
        <v/>
      </c>
      <c r="AD87" s="32" t="n">
        <f aca="false">IF(AC87="",0,1)</f>
        <v>0</v>
      </c>
      <c r="AE87" s="32" t="n">
        <f aca="false">IF(A87="",0,1)</f>
        <v>0</v>
      </c>
    </row>
    <row r="88" customFormat="false" ht="15" hidden="false" customHeight="false" outlineLevel="0" collapsed="false">
      <c r="A88" s="24"/>
      <c r="B88" s="25"/>
      <c r="C88" s="21"/>
      <c r="D88" s="19"/>
      <c r="E88" s="19"/>
      <c r="F88" s="19"/>
      <c r="G88" s="26"/>
      <c r="H88" s="27"/>
      <c r="I88" s="28"/>
      <c r="J88" s="19"/>
      <c r="K88" s="28"/>
      <c r="L88" s="29" t="str">
        <f aca="false">IF(AC88="","",LEFT(AC88,LEN(AC88)-2))</f>
        <v/>
      </c>
      <c r="M88" s="30"/>
      <c r="N88" s="30"/>
      <c r="O88" s="32" t="str">
        <f aca="false">IF(TRIM(C88&amp;"")="","",RIGHT(SUBSTITUTE(SUBSTITUTE(C88&amp;""," ",""),"*",""),4))</f>
        <v/>
      </c>
      <c r="P88" s="32" t="n">
        <f aca="false">IF(O88="",0,IFERROR(MATCH(O88,Vans!$D$2:$D$51,0),IFERROR(MATCH(VALUE(O88),Vans!$D$2:$D$51,0),0)))</f>
        <v>0</v>
      </c>
      <c r="Q88" s="32" t="str">
        <f aca="false">IF(P88=0,"",INDEX(Vans!$A$2:$A$51,P88)&amp;"")</f>
        <v/>
      </c>
      <c r="R88" s="32" t="str">
        <f aca="false">IF(A88="","",IF(TRIM(D88&amp;"")&lt;&gt;"",SUBSTITUTE(UPPER(TRIM(D88&amp;""))," ",""),SUBSTITUTE(UPPER(Q88)," ","")))</f>
        <v/>
      </c>
      <c r="S88" s="32" t="n">
        <f aca="false">IF(R88="",0,IFERROR(MATCH(R88,Vans!$G$2:$G$51,0),0))</f>
        <v>0</v>
      </c>
      <c r="T88" s="32" t="str">
        <f aca="false">IF(S88=0,"",INDEX(Vans!$B$2:$B$51,S88)&amp;"")</f>
        <v/>
      </c>
      <c r="U88" s="32" t="str">
        <f aca="false">IF(S88=0,"",INDEX(Vans!$C$2:$C$51,S88))</f>
        <v/>
      </c>
      <c r="V88" s="32" t="str">
        <f aca="false">IF(TRIM(F88&amp;"")="","",IF(ISNUMBER(SEARCH("adblue",F88)),"AdBlue",IF(OR(ISNUMBER(SEARCH("diesel",F88)),ISNUMBER(SEARCH("derv",F88)),ISNUMBER(SEARCH("ulsd",F88))),"Diesel",IF(OR(ISNUMBER(SEARCH("unleaded",F88)),ISNUMBER(SEARCH("petrol",F88)),ISNUMBER(SEARCH("ulp",F88))),"Petrol",IF(OR(ISNUMBER(SEARCH("electric",F88)),ISNUMBER(SEARCH("charg",F88)),ISNUMBER(SEARCH("kwh",F88))),"Electric","Other")))))</f>
        <v/>
      </c>
      <c r="W88" s="34" t="str">
        <f aca="false">IF(TRIM(B88&amp;"")&lt;&gt;"",IFERROR(MOD(B88*1,1),""),IF(A88="","",IFERROR(IF(MOD(A88*1,1)&gt;0,MOD(A88*1,1),""),"")))</f>
        <v/>
      </c>
      <c r="X88" s="35" t="str">
        <f aca="false">IF(A88="","",IFERROR(INT(A88*1),""))</f>
        <v/>
      </c>
      <c r="Y88" s="32" t="str">
        <f aca="false">IF(OR(X88="",NOT(OR(V88="Diesel",V88="Petrol"))),"",MAX(IF(O88="",0,COUNTIFS($O$2:$O$501,O88,$X$2:$X$501,X88,$V$2:$V$501,"Diesel")+COUNTIFS($O$2:$O$501,O88,$X$2:$X$501,X88,$V$2:$V$501,"Petrol")),IF(R88="",0,COUNTIFS($R$2:$R$501,R88,$X$2:$X$501,X88,$V$2:$V$501,"Diesel")+COUNTIFS($R$2:$R$501,R88,$X$2:$X$501,X88,$V$2:$V$501,"Petrol"))))</f>
        <v/>
      </c>
      <c r="Z88" s="32" t="str">
        <f aca="false">IF(OR(R88="",TRIM(I88&amp;"")="",NOT(OR(V88="Diesel",V88="Petrol"))),"",IFERROR(_xlfn.MAXIFS($I$2:$I$501,$R$2:$R$501,R88,$I$2:$I$501,"&lt;"&amp;I88,$V$2:$V$501,"&lt;&gt;AdBlue",$V$2:$V$501,"&lt;&gt;Other"),""))</f>
        <v/>
      </c>
      <c r="AA88" s="32" t="str">
        <f aca="false">IF(OR(Z88="",N(Z88)=0),"",I88-Z88)</f>
        <v/>
      </c>
      <c r="AB88" s="32" t="str">
        <f aca="false">IF(OR(R88="",TRIM(I88&amp;"")="",X88=""),"",IFERROR(_xlfn.MAXIFS($I$2:$I$501,$R$2:$R$501,R88,$X$2:$X$501,"&lt;"&amp;X88),""))</f>
        <v/>
      </c>
      <c r="AC88" s="32" t="str">
        <f aca="false">IF(V88="Other","Not fuel, ","")&amp;IFERROR(IF(AND(T88&lt;&gt;"",OR(AND(V88="Diesel",T88&lt;&gt;"Diesel"),AND(V88="Petrol",T88&lt;&gt;"Petrol",T88&lt;&gt;"Plug-in hybrid"),AND(V88="Electric",T88&lt;&gt;"Electric",T88&lt;&gt;"Plug-in hybrid"))),"Wrong fuel for this van, ",""),"")&amp;IFERROR(IF(AND(OR(V88="Diesel",V88="Petrol"),N(U88)&gt;0,G88*1&gt;N(U88)*(1+TankMargin)),"More than the tank holds, ",""),"")&amp;IF(AND(TRIM(D88&amp;"")&lt;&gt;"",Q88&lt;&gt;"",SUBSTITUTE(UPPER(Q88)," ","")&lt;&gt;R88),"Card used in another van, ","")&amp;IF(AND(TRIM(D88&amp;"")&lt;&gt;"",S88=0),"Not one of your vans, ","")&amp;IF(AND(A88&lt;&gt;"",R88="",O88&lt;&gt;"",P88=0),"Card not on your Vans list, ","")&amp;IF(N(Y88)&gt;1,"Filled twice that day, ","")&amp;IFERROR(IF(AND(AA88&lt;&gt;"",AA88&lt;MinMiles),"Only "&amp;TEXT(AA88,"#,##0")&amp;" miles since the previous fill, ",""),"")&amp;IFERROR(IF(AND(AB88&lt;&gt;"",N(AB88)&gt;0,I88*1&lt;N(AB88)),"Pump mileage lower than before, ",""),"")&amp;IFERROR(IF(AND(TRIM(I88&amp;"")&lt;&gt;"",TRIM(K88&amp;"")&lt;&gt;"",ABS(I88*1-K88*1)&gt;MileTolerance),"Pump mileage off from the odometer, ",""),"")&amp;IF(J88="No","No receipt from the driver, ","")&amp;IFERROR(IF(AND(W88&lt;&gt;"",OR(W88&lt;DayStart,W88&gt;DayEnd)),"Outside working hours, ",""),"")&amp;IFERROR(IF(AND(X88&lt;&gt;"",WEEKDAY(X88,2)=6,FlagSat="Yes"),"Saturday, ",""),"")&amp;IFERROR(IF(AND(X88&lt;&gt;"",WEEKDAY(X88,2)=7,FlagSun="Yes"),"Sunday, ",""),"")&amp;IF(AND(FlagPremium="Yes",OR(V88="Diesel",V88="Petrol"),OR(ISNUMBER(SEARCH("super",F88)),ISNUMBER(SEARCH("premium",F88)),ISNUMBER(SEARCH("ultimate",F88)),ISNUMBER(SEARCH("v-power",F88)),ISNUMBER(SEARCH("momentum",F88)),ISNUMBER(SEARCH("supreme",F88)))),"Premium fuel, ","")</f>
        <v/>
      </c>
      <c r="AD88" s="32" t="n">
        <f aca="false">IF(AC88="",0,1)</f>
        <v>0</v>
      </c>
      <c r="AE88" s="32" t="n">
        <f aca="false">IF(A88="",0,1)</f>
        <v>0</v>
      </c>
    </row>
    <row r="89" customFormat="false" ht="15" hidden="false" customHeight="false" outlineLevel="0" collapsed="false">
      <c r="A89" s="24"/>
      <c r="B89" s="25"/>
      <c r="C89" s="21"/>
      <c r="D89" s="19"/>
      <c r="E89" s="19"/>
      <c r="F89" s="19"/>
      <c r="G89" s="26"/>
      <c r="H89" s="27"/>
      <c r="I89" s="28"/>
      <c r="J89" s="19"/>
      <c r="K89" s="28"/>
      <c r="L89" s="29" t="str">
        <f aca="false">IF(AC89="","",LEFT(AC89,LEN(AC89)-2))</f>
        <v/>
      </c>
      <c r="M89" s="30"/>
      <c r="N89" s="30"/>
      <c r="O89" s="32" t="str">
        <f aca="false">IF(TRIM(C89&amp;"")="","",RIGHT(SUBSTITUTE(SUBSTITUTE(C89&amp;""," ",""),"*",""),4))</f>
        <v/>
      </c>
      <c r="P89" s="32" t="n">
        <f aca="false">IF(O89="",0,IFERROR(MATCH(O89,Vans!$D$2:$D$51,0),IFERROR(MATCH(VALUE(O89),Vans!$D$2:$D$51,0),0)))</f>
        <v>0</v>
      </c>
      <c r="Q89" s="32" t="str">
        <f aca="false">IF(P89=0,"",INDEX(Vans!$A$2:$A$51,P89)&amp;"")</f>
        <v/>
      </c>
      <c r="R89" s="32" t="str">
        <f aca="false">IF(A89="","",IF(TRIM(D89&amp;"")&lt;&gt;"",SUBSTITUTE(UPPER(TRIM(D89&amp;""))," ",""),SUBSTITUTE(UPPER(Q89)," ","")))</f>
        <v/>
      </c>
      <c r="S89" s="32" t="n">
        <f aca="false">IF(R89="",0,IFERROR(MATCH(R89,Vans!$G$2:$G$51,0),0))</f>
        <v>0</v>
      </c>
      <c r="T89" s="32" t="str">
        <f aca="false">IF(S89=0,"",INDEX(Vans!$B$2:$B$51,S89)&amp;"")</f>
        <v/>
      </c>
      <c r="U89" s="32" t="str">
        <f aca="false">IF(S89=0,"",INDEX(Vans!$C$2:$C$51,S89))</f>
        <v/>
      </c>
      <c r="V89" s="32" t="str">
        <f aca="false">IF(TRIM(F89&amp;"")="","",IF(ISNUMBER(SEARCH("adblue",F89)),"AdBlue",IF(OR(ISNUMBER(SEARCH("diesel",F89)),ISNUMBER(SEARCH("derv",F89)),ISNUMBER(SEARCH("ulsd",F89))),"Diesel",IF(OR(ISNUMBER(SEARCH("unleaded",F89)),ISNUMBER(SEARCH("petrol",F89)),ISNUMBER(SEARCH("ulp",F89))),"Petrol",IF(OR(ISNUMBER(SEARCH("electric",F89)),ISNUMBER(SEARCH("charg",F89)),ISNUMBER(SEARCH("kwh",F89))),"Electric","Other")))))</f>
        <v/>
      </c>
      <c r="W89" s="34" t="str">
        <f aca="false">IF(TRIM(B89&amp;"")&lt;&gt;"",IFERROR(MOD(B89*1,1),""),IF(A89="","",IFERROR(IF(MOD(A89*1,1)&gt;0,MOD(A89*1,1),""),"")))</f>
        <v/>
      </c>
      <c r="X89" s="35" t="str">
        <f aca="false">IF(A89="","",IFERROR(INT(A89*1),""))</f>
        <v/>
      </c>
      <c r="Y89" s="32" t="str">
        <f aca="false">IF(OR(X89="",NOT(OR(V89="Diesel",V89="Petrol"))),"",MAX(IF(O89="",0,COUNTIFS($O$2:$O$501,O89,$X$2:$X$501,X89,$V$2:$V$501,"Diesel")+COUNTIFS($O$2:$O$501,O89,$X$2:$X$501,X89,$V$2:$V$501,"Petrol")),IF(R89="",0,COUNTIFS($R$2:$R$501,R89,$X$2:$X$501,X89,$V$2:$V$501,"Diesel")+COUNTIFS($R$2:$R$501,R89,$X$2:$X$501,X89,$V$2:$V$501,"Petrol"))))</f>
        <v/>
      </c>
      <c r="Z89" s="32" t="str">
        <f aca="false">IF(OR(R89="",TRIM(I89&amp;"")="",NOT(OR(V89="Diesel",V89="Petrol"))),"",IFERROR(_xlfn.MAXIFS($I$2:$I$501,$R$2:$R$501,R89,$I$2:$I$501,"&lt;"&amp;I89,$V$2:$V$501,"&lt;&gt;AdBlue",$V$2:$V$501,"&lt;&gt;Other"),""))</f>
        <v/>
      </c>
      <c r="AA89" s="32" t="str">
        <f aca="false">IF(OR(Z89="",N(Z89)=0),"",I89-Z89)</f>
        <v/>
      </c>
      <c r="AB89" s="32" t="str">
        <f aca="false">IF(OR(R89="",TRIM(I89&amp;"")="",X89=""),"",IFERROR(_xlfn.MAXIFS($I$2:$I$501,$R$2:$R$501,R89,$X$2:$X$501,"&lt;"&amp;X89),""))</f>
        <v/>
      </c>
      <c r="AC89" s="32" t="str">
        <f aca="false">IF(V89="Other","Not fuel, ","")&amp;IFERROR(IF(AND(T89&lt;&gt;"",OR(AND(V89="Diesel",T89&lt;&gt;"Diesel"),AND(V89="Petrol",T89&lt;&gt;"Petrol",T89&lt;&gt;"Plug-in hybrid"),AND(V89="Electric",T89&lt;&gt;"Electric",T89&lt;&gt;"Plug-in hybrid"))),"Wrong fuel for this van, ",""),"")&amp;IFERROR(IF(AND(OR(V89="Diesel",V89="Petrol"),N(U89)&gt;0,G89*1&gt;N(U89)*(1+TankMargin)),"More than the tank holds, ",""),"")&amp;IF(AND(TRIM(D89&amp;"")&lt;&gt;"",Q89&lt;&gt;"",SUBSTITUTE(UPPER(Q89)," ","")&lt;&gt;R89),"Card used in another van, ","")&amp;IF(AND(TRIM(D89&amp;"")&lt;&gt;"",S89=0),"Not one of your vans, ","")&amp;IF(AND(A89&lt;&gt;"",R89="",O89&lt;&gt;"",P89=0),"Card not on your Vans list, ","")&amp;IF(N(Y89)&gt;1,"Filled twice that day, ","")&amp;IFERROR(IF(AND(AA89&lt;&gt;"",AA89&lt;MinMiles),"Only "&amp;TEXT(AA89,"#,##0")&amp;" miles since the previous fill, ",""),"")&amp;IFERROR(IF(AND(AB89&lt;&gt;"",N(AB89)&gt;0,I89*1&lt;N(AB89)),"Pump mileage lower than before, ",""),"")&amp;IFERROR(IF(AND(TRIM(I89&amp;"")&lt;&gt;"",TRIM(K89&amp;"")&lt;&gt;"",ABS(I89*1-K89*1)&gt;MileTolerance),"Pump mileage off from the odometer, ",""),"")&amp;IF(J89="No","No receipt from the driver, ","")&amp;IFERROR(IF(AND(W89&lt;&gt;"",OR(W89&lt;DayStart,W89&gt;DayEnd)),"Outside working hours, ",""),"")&amp;IFERROR(IF(AND(X89&lt;&gt;"",WEEKDAY(X89,2)=6,FlagSat="Yes"),"Saturday, ",""),"")&amp;IFERROR(IF(AND(X89&lt;&gt;"",WEEKDAY(X89,2)=7,FlagSun="Yes"),"Sunday, ",""),"")&amp;IF(AND(FlagPremium="Yes",OR(V89="Diesel",V89="Petrol"),OR(ISNUMBER(SEARCH("super",F89)),ISNUMBER(SEARCH("premium",F89)),ISNUMBER(SEARCH("ultimate",F89)),ISNUMBER(SEARCH("v-power",F89)),ISNUMBER(SEARCH("momentum",F89)),ISNUMBER(SEARCH("supreme",F89)))),"Premium fuel, ","")</f>
        <v/>
      </c>
      <c r="AD89" s="32" t="n">
        <f aca="false">IF(AC89="",0,1)</f>
        <v>0</v>
      </c>
      <c r="AE89" s="32" t="n">
        <f aca="false">IF(A89="",0,1)</f>
        <v>0</v>
      </c>
    </row>
    <row r="90" customFormat="false" ht="15" hidden="false" customHeight="false" outlineLevel="0" collapsed="false">
      <c r="A90" s="24"/>
      <c r="B90" s="25"/>
      <c r="C90" s="21"/>
      <c r="D90" s="19"/>
      <c r="E90" s="19"/>
      <c r="F90" s="19"/>
      <c r="G90" s="26"/>
      <c r="H90" s="27"/>
      <c r="I90" s="28"/>
      <c r="J90" s="19"/>
      <c r="K90" s="28"/>
      <c r="L90" s="29" t="str">
        <f aca="false">IF(AC90="","",LEFT(AC90,LEN(AC90)-2))</f>
        <v/>
      </c>
      <c r="M90" s="30"/>
      <c r="N90" s="30"/>
      <c r="O90" s="32" t="str">
        <f aca="false">IF(TRIM(C90&amp;"")="","",RIGHT(SUBSTITUTE(SUBSTITUTE(C90&amp;""," ",""),"*",""),4))</f>
        <v/>
      </c>
      <c r="P90" s="32" t="n">
        <f aca="false">IF(O90="",0,IFERROR(MATCH(O90,Vans!$D$2:$D$51,0),IFERROR(MATCH(VALUE(O90),Vans!$D$2:$D$51,0),0)))</f>
        <v>0</v>
      </c>
      <c r="Q90" s="32" t="str">
        <f aca="false">IF(P90=0,"",INDEX(Vans!$A$2:$A$51,P90)&amp;"")</f>
        <v/>
      </c>
      <c r="R90" s="32" t="str">
        <f aca="false">IF(A90="","",IF(TRIM(D90&amp;"")&lt;&gt;"",SUBSTITUTE(UPPER(TRIM(D90&amp;""))," ",""),SUBSTITUTE(UPPER(Q90)," ","")))</f>
        <v/>
      </c>
      <c r="S90" s="32" t="n">
        <f aca="false">IF(R90="",0,IFERROR(MATCH(R90,Vans!$G$2:$G$51,0),0))</f>
        <v>0</v>
      </c>
      <c r="T90" s="32" t="str">
        <f aca="false">IF(S90=0,"",INDEX(Vans!$B$2:$B$51,S90)&amp;"")</f>
        <v/>
      </c>
      <c r="U90" s="32" t="str">
        <f aca="false">IF(S90=0,"",INDEX(Vans!$C$2:$C$51,S90))</f>
        <v/>
      </c>
      <c r="V90" s="32" t="str">
        <f aca="false">IF(TRIM(F90&amp;"")="","",IF(ISNUMBER(SEARCH("adblue",F90)),"AdBlue",IF(OR(ISNUMBER(SEARCH("diesel",F90)),ISNUMBER(SEARCH("derv",F90)),ISNUMBER(SEARCH("ulsd",F90))),"Diesel",IF(OR(ISNUMBER(SEARCH("unleaded",F90)),ISNUMBER(SEARCH("petrol",F90)),ISNUMBER(SEARCH("ulp",F90))),"Petrol",IF(OR(ISNUMBER(SEARCH("electric",F90)),ISNUMBER(SEARCH("charg",F90)),ISNUMBER(SEARCH("kwh",F90))),"Electric","Other")))))</f>
        <v/>
      </c>
      <c r="W90" s="34" t="str">
        <f aca="false">IF(TRIM(B90&amp;"")&lt;&gt;"",IFERROR(MOD(B90*1,1),""),IF(A90="","",IFERROR(IF(MOD(A90*1,1)&gt;0,MOD(A90*1,1),""),"")))</f>
        <v/>
      </c>
      <c r="X90" s="35" t="str">
        <f aca="false">IF(A90="","",IFERROR(INT(A90*1),""))</f>
        <v/>
      </c>
      <c r="Y90" s="32" t="str">
        <f aca="false">IF(OR(X90="",NOT(OR(V90="Diesel",V90="Petrol"))),"",MAX(IF(O90="",0,COUNTIFS($O$2:$O$501,O90,$X$2:$X$501,X90,$V$2:$V$501,"Diesel")+COUNTIFS($O$2:$O$501,O90,$X$2:$X$501,X90,$V$2:$V$501,"Petrol")),IF(R90="",0,COUNTIFS($R$2:$R$501,R90,$X$2:$X$501,X90,$V$2:$V$501,"Diesel")+COUNTIFS($R$2:$R$501,R90,$X$2:$X$501,X90,$V$2:$V$501,"Petrol"))))</f>
        <v/>
      </c>
      <c r="Z90" s="32" t="str">
        <f aca="false">IF(OR(R90="",TRIM(I90&amp;"")="",NOT(OR(V90="Diesel",V90="Petrol"))),"",IFERROR(_xlfn.MAXIFS($I$2:$I$501,$R$2:$R$501,R90,$I$2:$I$501,"&lt;"&amp;I90,$V$2:$V$501,"&lt;&gt;AdBlue",$V$2:$V$501,"&lt;&gt;Other"),""))</f>
        <v/>
      </c>
      <c r="AA90" s="32" t="str">
        <f aca="false">IF(OR(Z90="",N(Z90)=0),"",I90-Z90)</f>
        <v/>
      </c>
      <c r="AB90" s="32" t="str">
        <f aca="false">IF(OR(R90="",TRIM(I90&amp;"")="",X90=""),"",IFERROR(_xlfn.MAXIFS($I$2:$I$501,$R$2:$R$501,R90,$X$2:$X$501,"&lt;"&amp;X90),""))</f>
        <v/>
      </c>
      <c r="AC90" s="32" t="str">
        <f aca="false">IF(V90="Other","Not fuel, ","")&amp;IFERROR(IF(AND(T90&lt;&gt;"",OR(AND(V90="Diesel",T90&lt;&gt;"Diesel"),AND(V90="Petrol",T90&lt;&gt;"Petrol",T90&lt;&gt;"Plug-in hybrid"),AND(V90="Electric",T90&lt;&gt;"Electric",T90&lt;&gt;"Plug-in hybrid"))),"Wrong fuel for this van, ",""),"")&amp;IFERROR(IF(AND(OR(V90="Diesel",V90="Petrol"),N(U90)&gt;0,G90*1&gt;N(U90)*(1+TankMargin)),"More than the tank holds, ",""),"")&amp;IF(AND(TRIM(D90&amp;"")&lt;&gt;"",Q90&lt;&gt;"",SUBSTITUTE(UPPER(Q90)," ","")&lt;&gt;R90),"Card used in another van, ","")&amp;IF(AND(TRIM(D90&amp;"")&lt;&gt;"",S90=0),"Not one of your vans, ","")&amp;IF(AND(A90&lt;&gt;"",R90="",O90&lt;&gt;"",P90=0),"Card not on your Vans list, ","")&amp;IF(N(Y90)&gt;1,"Filled twice that day, ","")&amp;IFERROR(IF(AND(AA90&lt;&gt;"",AA90&lt;MinMiles),"Only "&amp;TEXT(AA90,"#,##0")&amp;" miles since the previous fill, ",""),"")&amp;IFERROR(IF(AND(AB90&lt;&gt;"",N(AB90)&gt;0,I90*1&lt;N(AB90)),"Pump mileage lower than before, ",""),"")&amp;IFERROR(IF(AND(TRIM(I90&amp;"")&lt;&gt;"",TRIM(K90&amp;"")&lt;&gt;"",ABS(I90*1-K90*1)&gt;MileTolerance),"Pump mileage off from the odometer, ",""),"")&amp;IF(J90="No","No receipt from the driver, ","")&amp;IFERROR(IF(AND(W90&lt;&gt;"",OR(W90&lt;DayStart,W90&gt;DayEnd)),"Outside working hours, ",""),"")&amp;IFERROR(IF(AND(X90&lt;&gt;"",WEEKDAY(X90,2)=6,FlagSat="Yes"),"Saturday, ",""),"")&amp;IFERROR(IF(AND(X90&lt;&gt;"",WEEKDAY(X90,2)=7,FlagSun="Yes"),"Sunday, ",""),"")&amp;IF(AND(FlagPremium="Yes",OR(V90="Diesel",V90="Petrol"),OR(ISNUMBER(SEARCH("super",F90)),ISNUMBER(SEARCH("premium",F90)),ISNUMBER(SEARCH("ultimate",F90)),ISNUMBER(SEARCH("v-power",F90)),ISNUMBER(SEARCH("momentum",F90)),ISNUMBER(SEARCH("supreme",F90)))),"Premium fuel, ","")</f>
        <v/>
      </c>
      <c r="AD90" s="32" t="n">
        <f aca="false">IF(AC90="",0,1)</f>
        <v>0</v>
      </c>
      <c r="AE90" s="32" t="n">
        <f aca="false">IF(A90="",0,1)</f>
        <v>0</v>
      </c>
    </row>
    <row r="91" customFormat="false" ht="15" hidden="false" customHeight="false" outlineLevel="0" collapsed="false">
      <c r="A91" s="24"/>
      <c r="B91" s="25"/>
      <c r="C91" s="21"/>
      <c r="D91" s="19"/>
      <c r="E91" s="19"/>
      <c r="F91" s="19"/>
      <c r="G91" s="26"/>
      <c r="H91" s="27"/>
      <c r="I91" s="28"/>
      <c r="J91" s="19"/>
      <c r="K91" s="28"/>
      <c r="L91" s="29" t="str">
        <f aca="false">IF(AC91="","",LEFT(AC91,LEN(AC91)-2))</f>
        <v/>
      </c>
      <c r="M91" s="30"/>
      <c r="N91" s="30"/>
      <c r="O91" s="32" t="str">
        <f aca="false">IF(TRIM(C91&amp;"")="","",RIGHT(SUBSTITUTE(SUBSTITUTE(C91&amp;""," ",""),"*",""),4))</f>
        <v/>
      </c>
      <c r="P91" s="32" t="n">
        <f aca="false">IF(O91="",0,IFERROR(MATCH(O91,Vans!$D$2:$D$51,0),IFERROR(MATCH(VALUE(O91),Vans!$D$2:$D$51,0),0)))</f>
        <v>0</v>
      </c>
      <c r="Q91" s="32" t="str">
        <f aca="false">IF(P91=0,"",INDEX(Vans!$A$2:$A$51,P91)&amp;"")</f>
        <v/>
      </c>
      <c r="R91" s="32" t="str">
        <f aca="false">IF(A91="","",IF(TRIM(D91&amp;"")&lt;&gt;"",SUBSTITUTE(UPPER(TRIM(D91&amp;""))," ",""),SUBSTITUTE(UPPER(Q91)," ","")))</f>
        <v/>
      </c>
      <c r="S91" s="32" t="n">
        <f aca="false">IF(R91="",0,IFERROR(MATCH(R91,Vans!$G$2:$G$51,0),0))</f>
        <v>0</v>
      </c>
      <c r="T91" s="32" t="str">
        <f aca="false">IF(S91=0,"",INDEX(Vans!$B$2:$B$51,S91)&amp;"")</f>
        <v/>
      </c>
      <c r="U91" s="32" t="str">
        <f aca="false">IF(S91=0,"",INDEX(Vans!$C$2:$C$51,S91))</f>
        <v/>
      </c>
      <c r="V91" s="32" t="str">
        <f aca="false">IF(TRIM(F91&amp;"")="","",IF(ISNUMBER(SEARCH("adblue",F91)),"AdBlue",IF(OR(ISNUMBER(SEARCH("diesel",F91)),ISNUMBER(SEARCH("derv",F91)),ISNUMBER(SEARCH("ulsd",F91))),"Diesel",IF(OR(ISNUMBER(SEARCH("unleaded",F91)),ISNUMBER(SEARCH("petrol",F91)),ISNUMBER(SEARCH("ulp",F91))),"Petrol",IF(OR(ISNUMBER(SEARCH("electric",F91)),ISNUMBER(SEARCH("charg",F91)),ISNUMBER(SEARCH("kwh",F91))),"Electric","Other")))))</f>
        <v/>
      </c>
      <c r="W91" s="34" t="str">
        <f aca="false">IF(TRIM(B91&amp;"")&lt;&gt;"",IFERROR(MOD(B91*1,1),""),IF(A91="","",IFERROR(IF(MOD(A91*1,1)&gt;0,MOD(A91*1,1),""),"")))</f>
        <v/>
      </c>
      <c r="X91" s="35" t="str">
        <f aca="false">IF(A91="","",IFERROR(INT(A91*1),""))</f>
        <v/>
      </c>
      <c r="Y91" s="32" t="str">
        <f aca="false">IF(OR(X91="",NOT(OR(V91="Diesel",V91="Petrol"))),"",MAX(IF(O91="",0,COUNTIFS($O$2:$O$501,O91,$X$2:$X$501,X91,$V$2:$V$501,"Diesel")+COUNTIFS($O$2:$O$501,O91,$X$2:$X$501,X91,$V$2:$V$501,"Petrol")),IF(R91="",0,COUNTIFS($R$2:$R$501,R91,$X$2:$X$501,X91,$V$2:$V$501,"Diesel")+COUNTIFS($R$2:$R$501,R91,$X$2:$X$501,X91,$V$2:$V$501,"Petrol"))))</f>
        <v/>
      </c>
      <c r="Z91" s="32" t="str">
        <f aca="false">IF(OR(R91="",TRIM(I91&amp;"")="",NOT(OR(V91="Diesel",V91="Petrol"))),"",IFERROR(_xlfn.MAXIFS($I$2:$I$501,$R$2:$R$501,R91,$I$2:$I$501,"&lt;"&amp;I91,$V$2:$V$501,"&lt;&gt;AdBlue",$V$2:$V$501,"&lt;&gt;Other"),""))</f>
        <v/>
      </c>
      <c r="AA91" s="32" t="str">
        <f aca="false">IF(OR(Z91="",N(Z91)=0),"",I91-Z91)</f>
        <v/>
      </c>
      <c r="AB91" s="32" t="str">
        <f aca="false">IF(OR(R91="",TRIM(I91&amp;"")="",X91=""),"",IFERROR(_xlfn.MAXIFS($I$2:$I$501,$R$2:$R$501,R91,$X$2:$X$501,"&lt;"&amp;X91),""))</f>
        <v/>
      </c>
      <c r="AC91" s="32" t="str">
        <f aca="false">IF(V91="Other","Not fuel, ","")&amp;IFERROR(IF(AND(T91&lt;&gt;"",OR(AND(V91="Diesel",T91&lt;&gt;"Diesel"),AND(V91="Petrol",T91&lt;&gt;"Petrol",T91&lt;&gt;"Plug-in hybrid"),AND(V91="Electric",T91&lt;&gt;"Electric",T91&lt;&gt;"Plug-in hybrid"))),"Wrong fuel for this van, ",""),"")&amp;IFERROR(IF(AND(OR(V91="Diesel",V91="Petrol"),N(U91)&gt;0,G91*1&gt;N(U91)*(1+TankMargin)),"More than the tank holds, ",""),"")&amp;IF(AND(TRIM(D91&amp;"")&lt;&gt;"",Q91&lt;&gt;"",SUBSTITUTE(UPPER(Q91)," ","")&lt;&gt;R91),"Card used in another van, ","")&amp;IF(AND(TRIM(D91&amp;"")&lt;&gt;"",S91=0),"Not one of your vans, ","")&amp;IF(AND(A91&lt;&gt;"",R91="",O91&lt;&gt;"",P91=0),"Card not on your Vans list, ","")&amp;IF(N(Y91)&gt;1,"Filled twice that day, ","")&amp;IFERROR(IF(AND(AA91&lt;&gt;"",AA91&lt;MinMiles),"Only "&amp;TEXT(AA91,"#,##0")&amp;" miles since the previous fill, ",""),"")&amp;IFERROR(IF(AND(AB91&lt;&gt;"",N(AB91)&gt;0,I91*1&lt;N(AB91)),"Pump mileage lower than before, ",""),"")&amp;IFERROR(IF(AND(TRIM(I91&amp;"")&lt;&gt;"",TRIM(K91&amp;"")&lt;&gt;"",ABS(I91*1-K91*1)&gt;MileTolerance),"Pump mileage off from the odometer, ",""),"")&amp;IF(J91="No","No receipt from the driver, ","")&amp;IFERROR(IF(AND(W91&lt;&gt;"",OR(W91&lt;DayStart,W91&gt;DayEnd)),"Outside working hours, ",""),"")&amp;IFERROR(IF(AND(X91&lt;&gt;"",WEEKDAY(X91,2)=6,FlagSat="Yes"),"Saturday, ",""),"")&amp;IFERROR(IF(AND(X91&lt;&gt;"",WEEKDAY(X91,2)=7,FlagSun="Yes"),"Sunday, ",""),"")&amp;IF(AND(FlagPremium="Yes",OR(V91="Diesel",V91="Petrol"),OR(ISNUMBER(SEARCH("super",F91)),ISNUMBER(SEARCH("premium",F91)),ISNUMBER(SEARCH("ultimate",F91)),ISNUMBER(SEARCH("v-power",F91)),ISNUMBER(SEARCH("momentum",F91)),ISNUMBER(SEARCH("supreme",F91)))),"Premium fuel, ","")</f>
        <v/>
      </c>
      <c r="AD91" s="32" t="n">
        <f aca="false">IF(AC91="",0,1)</f>
        <v>0</v>
      </c>
      <c r="AE91" s="32" t="n">
        <f aca="false">IF(A91="",0,1)</f>
        <v>0</v>
      </c>
    </row>
    <row r="92" customFormat="false" ht="15" hidden="false" customHeight="false" outlineLevel="0" collapsed="false">
      <c r="A92" s="24"/>
      <c r="B92" s="25"/>
      <c r="C92" s="21"/>
      <c r="D92" s="19"/>
      <c r="E92" s="19"/>
      <c r="F92" s="19"/>
      <c r="G92" s="26"/>
      <c r="H92" s="27"/>
      <c r="I92" s="28"/>
      <c r="J92" s="19"/>
      <c r="K92" s="28"/>
      <c r="L92" s="29" t="str">
        <f aca="false">IF(AC92="","",LEFT(AC92,LEN(AC92)-2))</f>
        <v/>
      </c>
      <c r="M92" s="30"/>
      <c r="N92" s="30"/>
      <c r="O92" s="32" t="str">
        <f aca="false">IF(TRIM(C92&amp;"")="","",RIGHT(SUBSTITUTE(SUBSTITUTE(C92&amp;""," ",""),"*",""),4))</f>
        <v/>
      </c>
      <c r="P92" s="32" t="n">
        <f aca="false">IF(O92="",0,IFERROR(MATCH(O92,Vans!$D$2:$D$51,0),IFERROR(MATCH(VALUE(O92),Vans!$D$2:$D$51,0),0)))</f>
        <v>0</v>
      </c>
      <c r="Q92" s="32" t="str">
        <f aca="false">IF(P92=0,"",INDEX(Vans!$A$2:$A$51,P92)&amp;"")</f>
        <v/>
      </c>
      <c r="R92" s="32" t="str">
        <f aca="false">IF(A92="","",IF(TRIM(D92&amp;"")&lt;&gt;"",SUBSTITUTE(UPPER(TRIM(D92&amp;""))," ",""),SUBSTITUTE(UPPER(Q92)," ","")))</f>
        <v/>
      </c>
      <c r="S92" s="32" t="n">
        <f aca="false">IF(R92="",0,IFERROR(MATCH(R92,Vans!$G$2:$G$51,0),0))</f>
        <v>0</v>
      </c>
      <c r="T92" s="32" t="str">
        <f aca="false">IF(S92=0,"",INDEX(Vans!$B$2:$B$51,S92)&amp;"")</f>
        <v/>
      </c>
      <c r="U92" s="32" t="str">
        <f aca="false">IF(S92=0,"",INDEX(Vans!$C$2:$C$51,S92))</f>
        <v/>
      </c>
      <c r="V92" s="32" t="str">
        <f aca="false">IF(TRIM(F92&amp;"")="","",IF(ISNUMBER(SEARCH("adblue",F92)),"AdBlue",IF(OR(ISNUMBER(SEARCH("diesel",F92)),ISNUMBER(SEARCH("derv",F92)),ISNUMBER(SEARCH("ulsd",F92))),"Diesel",IF(OR(ISNUMBER(SEARCH("unleaded",F92)),ISNUMBER(SEARCH("petrol",F92)),ISNUMBER(SEARCH("ulp",F92))),"Petrol",IF(OR(ISNUMBER(SEARCH("electric",F92)),ISNUMBER(SEARCH("charg",F92)),ISNUMBER(SEARCH("kwh",F92))),"Electric","Other")))))</f>
        <v/>
      </c>
      <c r="W92" s="34" t="str">
        <f aca="false">IF(TRIM(B92&amp;"")&lt;&gt;"",IFERROR(MOD(B92*1,1),""),IF(A92="","",IFERROR(IF(MOD(A92*1,1)&gt;0,MOD(A92*1,1),""),"")))</f>
        <v/>
      </c>
      <c r="X92" s="35" t="str">
        <f aca="false">IF(A92="","",IFERROR(INT(A92*1),""))</f>
        <v/>
      </c>
      <c r="Y92" s="32" t="str">
        <f aca="false">IF(OR(X92="",NOT(OR(V92="Diesel",V92="Petrol"))),"",MAX(IF(O92="",0,COUNTIFS($O$2:$O$501,O92,$X$2:$X$501,X92,$V$2:$V$501,"Diesel")+COUNTIFS($O$2:$O$501,O92,$X$2:$X$501,X92,$V$2:$V$501,"Petrol")),IF(R92="",0,COUNTIFS($R$2:$R$501,R92,$X$2:$X$501,X92,$V$2:$V$501,"Diesel")+COUNTIFS($R$2:$R$501,R92,$X$2:$X$501,X92,$V$2:$V$501,"Petrol"))))</f>
        <v/>
      </c>
      <c r="Z92" s="32" t="str">
        <f aca="false">IF(OR(R92="",TRIM(I92&amp;"")="",NOT(OR(V92="Diesel",V92="Petrol"))),"",IFERROR(_xlfn.MAXIFS($I$2:$I$501,$R$2:$R$501,R92,$I$2:$I$501,"&lt;"&amp;I92,$V$2:$V$501,"&lt;&gt;AdBlue",$V$2:$V$501,"&lt;&gt;Other"),""))</f>
        <v/>
      </c>
      <c r="AA92" s="32" t="str">
        <f aca="false">IF(OR(Z92="",N(Z92)=0),"",I92-Z92)</f>
        <v/>
      </c>
      <c r="AB92" s="32" t="str">
        <f aca="false">IF(OR(R92="",TRIM(I92&amp;"")="",X92=""),"",IFERROR(_xlfn.MAXIFS($I$2:$I$501,$R$2:$R$501,R92,$X$2:$X$501,"&lt;"&amp;X92),""))</f>
        <v/>
      </c>
      <c r="AC92" s="32" t="str">
        <f aca="false">IF(V92="Other","Not fuel, ","")&amp;IFERROR(IF(AND(T92&lt;&gt;"",OR(AND(V92="Diesel",T92&lt;&gt;"Diesel"),AND(V92="Petrol",T92&lt;&gt;"Petrol",T92&lt;&gt;"Plug-in hybrid"),AND(V92="Electric",T92&lt;&gt;"Electric",T92&lt;&gt;"Plug-in hybrid"))),"Wrong fuel for this van, ",""),"")&amp;IFERROR(IF(AND(OR(V92="Diesel",V92="Petrol"),N(U92)&gt;0,G92*1&gt;N(U92)*(1+TankMargin)),"More than the tank holds, ",""),"")&amp;IF(AND(TRIM(D92&amp;"")&lt;&gt;"",Q92&lt;&gt;"",SUBSTITUTE(UPPER(Q92)," ","")&lt;&gt;R92),"Card used in another van, ","")&amp;IF(AND(TRIM(D92&amp;"")&lt;&gt;"",S92=0),"Not one of your vans, ","")&amp;IF(AND(A92&lt;&gt;"",R92="",O92&lt;&gt;"",P92=0),"Card not on your Vans list, ","")&amp;IF(N(Y92)&gt;1,"Filled twice that day, ","")&amp;IFERROR(IF(AND(AA92&lt;&gt;"",AA92&lt;MinMiles),"Only "&amp;TEXT(AA92,"#,##0")&amp;" miles since the previous fill, ",""),"")&amp;IFERROR(IF(AND(AB92&lt;&gt;"",N(AB92)&gt;0,I92*1&lt;N(AB92)),"Pump mileage lower than before, ",""),"")&amp;IFERROR(IF(AND(TRIM(I92&amp;"")&lt;&gt;"",TRIM(K92&amp;"")&lt;&gt;"",ABS(I92*1-K92*1)&gt;MileTolerance),"Pump mileage off from the odometer, ",""),"")&amp;IF(J92="No","No receipt from the driver, ","")&amp;IFERROR(IF(AND(W92&lt;&gt;"",OR(W92&lt;DayStart,W92&gt;DayEnd)),"Outside working hours, ",""),"")&amp;IFERROR(IF(AND(X92&lt;&gt;"",WEEKDAY(X92,2)=6,FlagSat="Yes"),"Saturday, ",""),"")&amp;IFERROR(IF(AND(X92&lt;&gt;"",WEEKDAY(X92,2)=7,FlagSun="Yes"),"Sunday, ",""),"")&amp;IF(AND(FlagPremium="Yes",OR(V92="Diesel",V92="Petrol"),OR(ISNUMBER(SEARCH("super",F92)),ISNUMBER(SEARCH("premium",F92)),ISNUMBER(SEARCH("ultimate",F92)),ISNUMBER(SEARCH("v-power",F92)),ISNUMBER(SEARCH("momentum",F92)),ISNUMBER(SEARCH("supreme",F92)))),"Premium fuel, ","")</f>
        <v/>
      </c>
      <c r="AD92" s="32" t="n">
        <f aca="false">IF(AC92="",0,1)</f>
        <v>0</v>
      </c>
      <c r="AE92" s="32" t="n">
        <f aca="false">IF(A92="",0,1)</f>
        <v>0</v>
      </c>
    </row>
    <row r="93" customFormat="false" ht="15" hidden="false" customHeight="false" outlineLevel="0" collapsed="false">
      <c r="A93" s="24"/>
      <c r="B93" s="25"/>
      <c r="C93" s="21"/>
      <c r="D93" s="19"/>
      <c r="E93" s="19"/>
      <c r="F93" s="19"/>
      <c r="G93" s="26"/>
      <c r="H93" s="27"/>
      <c r="I93" s="28"/>
      <c r="J93" s="19"/>
      <c r="K93" s="28"/>
      <c r="L93" s="29" t="str">
        <f aca="false">IF(AC93="","",LEFT(AC93,LEN(AC93)-2))</f>
        <v/>
      </c>
      <c r="M93" s="30"/>
      <c r="N93" s="30"/>
      <c r="O93" s="32" t="str">
        <f aca="false">IF(TRIM(C93&amp;"")="","",RIGHT(SUBSTITUTE(SUBSTITUTE(C93&amp;""," ",""),"*",""),4))</f>
        <v/>
      </c>
      <c r="P93" s="32" t="n">
        <f aca="false">IF(O93="",0,IFERROR(MATCH(O93,Vans!$D$2:$D$51,0),IFERROR(MATCH(VALUE(O93),Vans!$D$2:$D$51,0),0)))</f>
        <v>0</v>
      </c>
      <c r="Q93" s="32" t="str">
        <f aca="false">IF(P93=0,"",INDEX(Vans!$A$2:$A$51,P93)&amp;"")</f>
        <v/>
      </c>
      <c r="R93" s="32" t="str">
        <f aca="false">IF(A93="","",IF(TRIM(D93&amp;"")&lt;&gt;"",SUBSTITUTE(UPPER(TRIM(D93&amp;""))," ",""),SUBSTITUTE(UPPER(Q93)," ","")))</f>
        <v/>
      </c>
      <c r="S93" s="32" t="n">
        <f aca="false">IF(R93="",0,IFERROR(MATCH(R93,Vans!$G$2:$G$51,0),0))</f>
        <v>0</v>
      </c>
      <c r="T93" s="32" t="str">
        <f aca="false">IF(S93=0,"",INDEX(Vans!$B$2:$B$51,S93)&amp;"")</f>
        <v/>
      </c>
      <c r="U93" s="32" t="str">
        <f aca="false">IF(S93=0,"",INDEX(Vans!$C$2:$C$51,S93))</f>
        <v/>
      </c>
      <c r="V93" s="32" t="str">
        <f aca="false">IF(TRIM(F93&amp;"")="","",IF(ISNUMBER(SEARCH("adblue",F93)),"AdBlue",IF(OR(ISNUMBER(SEARCH("diesel",F93)),ISNUMBER(SEARCH("derv",F93)),ISNUMBER(SEARCH("ulsd",F93))),"Diesel",IF(OR(ISNUMBER(SEARCH("unleaded",F93)),ISNUMBER(SEARCH("petrol",F93)),ISNUMBER(SEARCH("ulp",F93))),"Petrol",IF(OR(ISNUMBER(SEARCH("electric",F93)),ISNUMBER(SEARCH("charg",F93)),ISNUMBER(SEARCH("kwh",F93))),"Electric","Other")))))</f>
        <v/>
      </c>
      <c r="W93" s="34" t="str">
        <f aca="false">IF(TRIM(B93&amp;"")&lt;&gt;"",IFERROR(MOD(B93*1,1),""),IF(A93="","",IFERROR(IF(MOD(A93*1,1)&gt;0,MOD(A93*1,1),""),"")))</f>
        <v/>
      </c>
      <c r="X93" s="35" t="str">
        <f aca="false">IF(A93="","",IFERROR(INT(A93*1),""))</f>
        <v/>
      </c>
      <c r="Y93" s="32" t="str">
        <f aca="false">IF(OR(X93="",NOT(OR(V93="Diesel",V93="Petrol"))),"",MAX(IF(O93="",0,COUNTIFS($O$2:$O$501,O93,$X$2:$X$501,X93,$V$2:$V$501,"Diesel")+COUNTIFS($O$2:$O$501,O93,$X$2:$X$501,X93,$V$2:$V$501,"Petrol")),IF(R93="",0,COUNTIFS($R$2:$R$501,R93,$X$2:$X$501,X93,$V$2:$V$501,"Diesel")+COUNTIFS($R$2:$R$501,R93,$X$2:$X$501,X93,$V$2:$V$501,"Petrol"))))</f>
        <v/>
      </c>
      <c r="Z93" s="32" t="str">
        <f aca="false">IF(OR(R93="",TRIM(I93&amp;"")="",NOT(OR(V93="Diesel",V93="Petrol"))),"",IFERROR(_xlfn.MAXIFS($I$2:$I$501,$R$2:$R$501,R93,$I$2:$I$501,"&lt;"&amp;I93,$V$2:$V$501,"&lt;&gt;AdBlue",$V$2:$V$501,"&lt;&gt;Other"),""))</f>
        <v/>
      </c>
      <c r="AA93" s="32" t="str">
        <f aca="false">IF(OR(Z93="",N(Z93)=0),"",I93-Z93)</f>
        <v/>
      </c>
      <c r="AB93" s="32" t="str">
        <f aca="false">IF(OR(R93="",TRIM(I93&amp;"")="",X93=""),"",IFERROR(_xlfn.MAXIFS($I$2:$I$501,$R$2:$R$501,R93,$X$2:$X$501,"&lt;"&amp;X93),""))</f>
        <v/>
      </c>
      <c r="AC93" s="32" t="str">
        <f aca="false">IF(V93="Other","Not fuel, ","")&amp;IFERROR(IF(AND(T93&lt;&gt;"",OR(AND(V93="Diesel",T93&lt;&gt;"Diesel"),AND(V93="Petrol",T93&lt;&gt;"Petrol",T93&lt;&gt;"Plug-in hybrid"),AND(V93="Electric",T93&lt;&gt;"Electric",T93&lt;&gt;"Plug-in hybrid"))),"Wrong fuel for this van, ",""),"")&amp;IFERROR(IF(AND(OR(V93="Diesel",V93="Petrol"),N(U93)&gt;0,G93*1&gt;N(U93)*(1+TankMargin)),"More than the tank holds, ",""),"")&amp;IF(AND(TRIM(D93&amp;"")&lt;&gt;"",Q93&lt;&gt;"",SUBSTITUTE(UPPER(Q93)," ","")&lt;&gt;R93),"Card used in another van, ","")&amp;IF(AND(TRIM(D93&amp;"")&lt;&gt;"",S93=0),"Not one of your vans, ","")&amp;IF(AND(A93&lt;&gt;"",R93="",O93&lt;&gt;"",P93=0),"Card not on your Vans list, ","")&amp;IF(N(Y93)&gt;1,"Filled twice that day, ","")&amp;IFERROR(IF(AND(AA93&lt;&gt;"",AA93&lt;MinMiles),"Only "&amp;TEXT(AA93,"#,##0")&amp;" miles since the previous fill, ",""),"")&amp;IFERROR(IF(AND(AB93&lt;&gt;"",N(AB93)&gt;0,I93*1&lt;N(AB93)),"Pump mileage lower than before, ",""),"")&amp;IFERROR(IF(AND(TRIM(I93&amp;"")&lt;&gt;"",TRIM(K93&amp;"")&lt;&gt;"",ABS(I93*1-K93*1)&gt;MileTolerance),"Pump mileage off from the odometer, ",""),"")&amp;IF(J93="No","No receipt from the driver, ","")&amp;IFERROR(IF(AND(W93&lt;&gt;"",OR(W93&lt;DayStart,W93&gt;DayEnd)),"Outside working hours, ",""),"")&amp;IFERROR(IF(AND(X93&lt;&gt;"",WEEKDAY(X93,2)=6,FlagSat="Yes"),"Saturday, ",""),"")&amp;IFERROR(IF(AND(X93&lt;&gt;"",WEEKDAY(X93,2)=7,FlagSun="Yes"),"Sunday, ",""),"")&amp;IF(AND(FlagPremium="Yes",OR(V93="Diesel",V93="Petrol"),OR(ISNUMBER(SEARCH("super",F93)),ISNUMBER(SEARCH("premium",F93)),ISNUMBER(SEARCH("ultimate",F93)),ISNUMBER(SEARCH("v-power",F93)),ISNUMBER(SEARCH("momentum",F93)),ISNUMBER(SEARCH("supreme",F93)))),"Premium fuel, ","")</f>
        <v/>
      </c>
      <c r="AD93" s="32" t="n">
        <f aca="false">IF(AC93="",0,1)</f>
        <v>0</v>
      </c>
      <c r="AE93" s="32" t="n">
        <f aca="false">IF(A93="",0,1)</f>
        <v>0</v>
      </c>
    </row>
    <row r="94" customFormat="false" ht="15" hidden="false" customHeight="false" outlineLevel="0" collapsed="false">
      <c r="A94" s="24"/>
      <c r="B94" s="25"/>
      <c r="C94" s="21"/>
      <c r="D94" s="19"/>
      <c r="E94" s="19"/>
      <c r="F94" s="19"/>
      <c r="G94" s="26"/>
      <c r="H94" s="27"/>
      <c r="I94" s="28"/>
      <c r="J94" s="19"/>
      <c r="K94" s="28"/>
      <c r="L94" s="29" t="str">
        <f aca="false">IF(AC94="","",LEFT(AC94,LEN(AC94)-2))</f>
        <v/>
      </c>
      <c r="M94" s="30"/>
      <c r="N94" s="30"/>
      <c r="O94" s="32" t="str">
        <f aca="false">IF(TRIM(C94&amp;"")="","",RIGHT(SUBSTITUTE(SUBSTITUTE(C94&amp;""," ",""),"*",""),4))</f>
        <v/>
      </c>
      <c r="P94" s="32" t="n">
        <f aca="false">IF(O94="",0,IFERROR(MATCH(O94,Vans!$D$2:$D$51,0),IFERROR(MATCH(VALUE(O94),Vans!$D$2:$D$51,0),0)))</f>
        <v>0</v>
      </c>
      <c r="Q94" s="32" t="str">
        <f aca="false">IF(P94=0,"",INDEX(Vans!$A$2:$A$51,P94)&amp;"")</f>
        <v/>
      </c>
      <c r="R94" s="32" t="str">
        <f aca="false">IF(A94="","",IF(TRIM(D94&amp;"")&lt;&gt;"",SUBSTITUTE(UPPER(TRIM(D94&amp;""))," ",""),SUBSTITUTE(UPPER(Q94)," ","")))</f>
        <v/>
      </c>
      <c r="S94" s="32" t="n">
        <f aca="false">IF(R94="",0,IFERROR(MATCH(R94,Vans!$G$2:$G$51,0),0))</f>
        <v>0</v>
      </c>
      <c r="T94" s="32" t="str">
        <f aca="false">IF(S94=0,"",INDEX(Vans!$B$2:$B$51,S94)&amp;"")</f>
        <v/>
      </c>
      <c r="U94" s="32" t="str">
        <f aca="false">IF(S94=0,"",INDEX(Vans!$C$2:$C$51,S94))</f>
        <v/>
      </c>
      <c r="V94" s="32" t="str">
        <f aca="false">IF(TRIM(F94&amp;"")="","",IF(ISNUMBER(SEARCH("adblue",F94)),"AdBlue",IF(OR(ISNUMBER(SEARCH("diesel",F94)),ISNUMBER(SEARCH("derv",F94)),ISNUMBER(SEARCH("ulsd",F94))),"Diesel",IF(OR(ISNUMBER(SEARCH("unleaded",F94)),ISNUMBER(SEARCH("petrol",F94)),ISNUMBER(SEARCH("ulp",F94))),"Petrol",IF(OR(ISNUMBER(SEARCH("electric",F94)),ISNUMBER(SEARCH("charg",F94)),ISNUMBER(SEARCH("kwh",F94))),"Electric","Other")))))</f>
        <v/>
      </c>
      <c r="W94" s="34" t="str">
        <f aca="false">IF(TRIM(B94&amp;"")&lt;&gt;"",IFERROR(MOD(B94*1,1),""),IF(A94="","",IFERROR(IF(MOD(A94*1,1)&gt;0,MOD(A94*1,1),""),"")))</f>
        <v/>
      </c>
      <c r="X94" s="35" t="str">
        <f aca="false">IF(A94="","",IFERROR(INT(A94*1),""))</f>
        <v/>
      </c>
      <c r="Y94" s="32" t="str">
        <f aca="false">IF(OR(X94="",NOT(OR(V94="Diesel",V94="Petrol"))),"",MAX(IF(O94="",0,COUNTIFS($O$2:$O$501,O94,$X$2:$X$501,X94,$V$2:$V$501,"Diesel")+COUNTIFS($O$2:$O$501,O94,$X$2:$X$501,X94,$V$2:$V$501,"Petrol")),IF(R94="",0,COUNTIFS($R$2:$R$501,R94,$X$2:$X$501,X94,$V$2:$V$501,"Diesel")+COUNTIFS($R$2:$R$501,R94,$X$2:$X$501,X94,$V$2:$V$501,"Petrol"))))</f>
        <v/>
      </c>
      <c r="Z94" s="32" t="str">
        <f aca="false">IF(OR(R94="",TRIM(I94&amp;"")="",NOT(OR(V94="Diesel",V94="Petrol"))),"",IFERROR(_xlfn.MAXIFS($I$2:$I$501,$R$2:$R$501,R94,$I$2:$I$501,"&lt;"&amp;I94,$V$2:$V$501,"&lt;&gt;AdBlue",$V$2:$V$501,"&lt;&gt;Other"),""))</f>
        <v/>
      </c>
      <c r="AA94" s="32" t="str">
        <f aca="false">IF(OR(Z94="",N(Z94)=0),"",I94-Z94)</f>
        <v/>
      </c>
      <c r="AB94" s="32" t="str">
        <f aca="false">IF(OR(R94="",TRIM(I94&amp;"")="",X94=""),"",IFERROR(_xlfn.MAXIFS($I$2:$I$501,$R$2:$R$501,R94,$X$2:$X$501,"&lt;"&amp;X94),""))</f>
        <v/>
      </c>
      <c r="AC94" s="32" t="str">
        <f aca="false">IF(V94="Other","Not fuel, ","")&amp;IFERROR(IF(AND(T94&lt;&gt;"",OR(AND(V94="Diesel",T94&lt;&gt;"Diesel"),AND(V94="Petrol",T94&lt;&gt;"Petrol",T94&lt;&gt;"Plug-in hybrid"),AND(V94="Electric",T94&lt;&gt;"Electric",T94&lt;&gt;"Plug-in hybrid"))),"Wrong fuel for this van, ",""),"")&amp;IFERROR(IF(AND(OR(V94="Diesel",V94="Petrol"),N(U94)&gt;0,G94*1&gt;N(U94)*(1+TankMargin)),"More than the tank holds, ",""),"")&amp;IF(AND(TRIM(D94&amp;"")&lt;&gt;"",Q94&lt;&gt;"",SUBSTITUTE(UPPER(Q94)," ","")&lt;&gt;R94),"Card used in another van, ","")&amp;IF(AND(TRIM(D94&amp;"")&lt;&gt;"",S94=0),"Not one of your vans, ","")&amp;IF(AND(A94&lt;&gt;"",R94="",O94&lt;&gt;"",P94=0),"Card not on your Vans list, ","")&amp;IF(N(Y94)&gt;1,"Filled twice that day, ","")&amp;IFERROR(IF(AND(AA94&lt;&gt;"",AA94&lt;MinMiles),"Only "&amp;TEXT(AA94,"#,##0")&amp;" miles since the previous fill, ",""),"")&amp;IFERROR(IF(AND(AB94&lt;&gt;"",N(AB94)&gt;0,I94*1&lt;N(AB94)),"Pump mileage lower than before, ",""),"")&amp;IFERROR(IF(AND(TRIM(I94&amp;"")&lt;&gt;"",TRIM(K94&amp;"")&lt;&gt;"",ABS(I94*1-K94*1)&gt;MileTolerance),"Pump mileage off from the odometer, ",""),"")&amp;IF(J94="No","No receipt from the driver, ","")&amp;IFERROR(IF(AND(W94&lt;&gt;"",OR(W94&lt;DayStart,W94&gt;DayEnd)),"Outside working hours, ",""),"")&amp;IFERROR(IF(AND(X94&lt;&gt;"",WEEKDAY(X94,2)=6,FlagSat="Yes"),"Saturday, ",""),"")&amp;IFERROR(IF(AND(X94&lt;&gt;"",WEEKDAY(X94,2)=7,FlagSun="Yes"),"Sunday, ",""),"")&amp;IF(AND(FlagPremium="Yes",OR(V94="Diesel",V94="Petrol"),OR(ISNUMBER(SEARCH("super",F94)),ISNUMBER(SEARCH("premium",F94)),ISNUMBER(SEARCH("ultimate",F94)),ISNUMBER(SEARCH("v-power",F94)),ISNUMBER(SEARCH("momentum",F94)),ISNUMBER(SEARCH("supreme",F94)))),"Premium fuel, ","")</f>
        <v/>
      </c>
      <c r="AD94" s="32" t="n">
        <f aca="false">IF(AC94="",0,1)</f>
        <v>0</v>
      </c>
      <c r="AE94" s="32" t="n">
        <f aca="false">IF(A94="",0,1)</f>
        <v>0</v>
      </c>
    </row>
    <row r="95" customFormat="false" ht="15" hidden="false" customHeight="false" outlineLevel="0" collapsed="false">
      <c r="A95" s="24"/>
      <c r="B95" s="25"/>
      <c r="C95" s="21"/>
      <c r="D95" s="19"/>
      <c r="E95" s="19"/>
      <c r="F95" s="19"/>
      <c r="G95" s="26"/>
      <c r="H95" s="27"/>
      <c r="I95" s="28"/>
      <c r="J95" s="19"/>
      <c r="K95" s="28"/>
      <c r="L95" s="29" t="str">
        <f aca="false">IF(AC95="","",LEFT(AC95,LEN(AC95)-2))</f>
        <v/>
      </c>
      <c r="M95" s="30"/>
      <c r="N95" s="30"/>
      <c r="O95" s="32" t="str">
        <f aca="false">IF(TRIM(C95&amp;"")="","",RIGHT(SUBSTITUTE(SUBSTITUTE(C95&amp;""," ",""),"*",""),4))</f>
        <v/>
      </c>
      <c r="P95" s="32" t="n">
        <f aca="false">IF(O95="",0,IFERROR(MATCH(O95,Vans!$D$2:$D$51,0),IFERROR(MATCH(VALUE(O95),Vans!$D$2:$D$51,0),0)))</f>
        <v>0</v>
      </c>
      <c r="Q95" s="32" t="str">
        <f aca="false">IF(P95=0,"",INDEX(Vans!$A$2:$A$51,P95)&amp;"")</f>
        <v/>
      </c>
      <c r="R95" s="32" t="str">
        <f aca="false">IF(A95="","",IF(TRIM(D95&amp;"")&lt;&gt;"",SUBSTITUTE(UPPER(TRIM(D95&amp;""))," ",""),SUBSTITUTE(UPPER(Q95)," ","")))</f>
        <v/>
      </c>
      <c r="S95" s="32" t="n">
        <f aca="false">IF(R95="",0,IFERROR(MATCH(R95,Vans!$G$2:$G$51,0),0))</f>
        <v>0</v>
      </c>
      <c r="T95" s="32" t="str">
        <f aca="false">IF(S95=0,"",INDEX(Vans!$B$2:$B$51,S95)&amp;"")</f>
        <v/>
      </c>
      <c r="U95" s="32" t="str">
        <f aca="false">IF(S95=0,"",INDEX(Vans!$C$2:$C$51,S95))</f>
        <v/>
      </c>
      <c r="V95" s="32" t="str">
        <f aca="false">IF(TRIM(F95&amp;"")="","",IF(ISNUMBER(SEARCH("adblue",F95)),"AdBlue",IF(OR(ISNUMBER(SEARCH("diesel",F95)),ISNUMBER(SEARCH("derv",F95)),ISNUMBER(SEARCH("ulsd",F95))),"Diesel",IF(OR(ISNUMBER(SEARCH("unleaded",F95)),ISNUMBER(SEARCH("petrol",F95)),ISNUMBER(SEARCH("ulp",F95))),"Petrol",IF(OR(ISNUMBER(SEARCH("electric",F95)),ISNUMBER(SEARCH("charg",F95)),ISNUMBER(SEARCH("kwh",F95))),"Electric","Other")))))</f>
        <v/>
      </c>
      <c r="W95" s="34" t="str">
        <f aca="false">IF(TRIM(B95&amp;"")&lt;&gt;"",IFERROR(MOD(B95*1,1),""),IF(A95="","",IFERROR(IF(MOD(A95*1,1)&gt;0,MOD(A95*1,1),""),"")))</f>
        <v/>
      </c>
      <c r="X95" s="35" t="str">
        <f aca="false">IF(A95="","",IFERROR(INT(A95*1),""))</f>
        <v/>
      </c>
      <c r="Y95" s="32" t="str">
        <f aca="false">IF(OR(X95="",NOT(OR(V95="Diesel",V95="Petrol"))),"",MAX(IF(O95="",0,COUNTIFS($O$2:$O$501,O95,$X$2:$X$501,X95,$V$2:$V$501,"Diesel")+COUNTIFS($O$2:$O$501,O95,$X$2:$X$501,X95,$V$2:$V$501,"Petrol")),IF(R95="",0,COUNTIFS($R$2:$R$501,R95,$X$2:$X$501,X95,$V$2:$V$501,"Diesel")+COUNTIFS($R$2:$R$501,R95,$X$2:$X$501,X95,$V$2:$V$501,"Petrol"))))</f>
        <v/>
      </c>
      <c r="Z95" s="32" t="str">
        <f aca="false">IF(OR(R95="",TRIM(I95&amp;"")="",NOT(OR(V95="Diesel",V95="Petrol"))),"",IFERROR(_xlfn.MAXIFS($I$2:$I$501,$R$2:$R$501,R95,$I$2:$I$501,"&lt;"&amp;I95,$V$2:$V$501,"&lt;&gt;AdBlue",$V$2:$V$501,"&lt;&gt;Other"),""))</f>
        <v/>
      </c>
      <c r="AA95" s="32" t="str">
        <f aca="false">IF(OR(Z95="",N(Z95)=0),"",I95-Z95)</f>
        <v/>
      </c>
      <c r="AB95" s="32" t="str">
        <f aca="false">IF(OR(R95="",TRIM(I95&amp;"")="",X95=""),"",IFERROR(_xlfn.MAXIFS($I$2:$I$501,$R$2:$R$501,R95,$X$2:$X$501,"&lt;"&amp;X95),""))</f>
        <v/>
      </c>
      <c r="AC95" s="32" t="str">
        <f aca="false">IF(V95="Other","Not fuel, ","")&amp;IFERROR(IF(AND(T95&lt;&gt;"",OR(AND(V95="Diesel",T95&lt;&gt;"Diesel"),AND(V95="Petrol",T95&lt;&gt;"Petrol",T95&lt;&gt;"Plug-in hybrid"),AND(V95="Electric",T95&lt;&gt;"Electric",T95&lt;&gt;"Plug-in hybrid"))),"Wrong fuel for this van, ",""),"")&amp;IFERROR(IF(AND(OR(V95="Diesel",V95="Petrol"),N(U95)&gt;0,G95*1&gt;N(U95)*(1+TankMargin)),"More than the tank holds, ",""),"")&amp;IF(AND(TRIM(D95&amp;"")&lt;&gt;"",Q95&lt;&gt;"",SUBSTITUTE(UPPER(Q95)," ","")&lt;&gt;R95),"Card used in another van, ","")&amp;IF(AND(TRIM(D95&amp;"")&lt;&gt;"",S95=0),"Not one of your vans, ","")&amp;IF(AND(A95&lt;&gt;"",R95="",O95&lt;&gt;"",P95=0),"Card not on your Vans list, ","")&amp;IF(N(Y95)&gt;1,"Filled twice that day, ","")&amp;IFERROR(IF(AND(AA95&lt;&gt;"",AA95&lt;MinMiles),"Only "&amp;TEXT(AA95,"#,##0")&amp;" miles since the previous fill, ",""),"")&amp;IFERROR(IF(AND(AB95&lt;&gt;"",N(AB95)&gt;0,I95*1&lt;N(AB95)),"Pump mileage lower than before, ",""),"")&amp;IFERROR(IF(AND(TRIM(I95&amp;"")&lt;&gt;"",TRIM(K95&amp;"")&lt;&gt;"",ABS(I95*1-K95*1)&gt;MileTolerance),"Pump mileage off from the odometer, ",""),"")&amp;IF(J95="No","No receipt from the driver, ","")&amp;IFERROR(IF(AND(W95&lt;&gt;"",OR(W95&lt;DayStart,W95&gt;DayEnd)),"Outside working hours, ",""),"")&amp;IFERROR(IF(AND(X95&lt;&gt;"",WEEKDAY(X95,2)=6,FlagSat="Yes"),"Saturday, ",""),"")&amp;IFERROR(IF(AND(X95&lt;&gt;"",WEEKDAY(X95,2)=7,FlagSun="Yes"),"Sunday, ",""),"")&amp;IF(AND(FlagPremium="Yes",OR(V95="Diesel",V95="Petrol"),OR(ISNUMBER(SEARCH("super",F95)),ISNUMBER(SEARCH("premium",F95)),ISNUMBER(SEARCH("ultimate",F95)),ISNUMBER(SEARCH("v-power",F95)),ISNUMBER(SEARCH("momentum",F95)),ISNUMBER(SEARCH("supreme",F95)))),"Premium fuel, ","")</f>
        <v/>
      </c>
      <c r="AD95" s="32" t="n">
        <f aca="false">IF(AC95="",0,1)</f>
        <v>0</v>
      </c>
      <c r="AE95" s="32" t="n">
        <f aca="false">IF(A95="",0,1)</f>
        <v>0</v>
      </c>
    </row>
    <row r="96" customFormat="false" ht="15" hidden="false" customHeight="false" outlineLevel="0" collapsed="false">
      <c r="A96" s="24"/>
      <c r="B96" s="25"/>
      <c r="C96" s="21"/>
      <c r="D96" s="19"/>
      <c r="E96" s="19"/>
      <c r="F96" s="19"/>
      <c r="G96" s="26"/>
      <c r="H96" s="27"/>
      <c r="I96" s="28"/>
      <c r="J96" s="19"/>
      <c r="K96" s="28"/>
      <c r="L96" s="29" t="str">
        <f aca="false">IF(AC96="","",LEFT(AC96,LEN(AC96)-2))</f>
        <v/>
      </c>
      <c r="M96" s="30"/>
      <c r="N96" s="30"/>
      <c r="O96" s="32" t="str">
        <f aca="false">IF(TRIM(C96&amp;"")="","",RIGHT(SUBSTITUTE(SUBSTITUTE(C96&amp;""," ",""),"*",""),4))</f>
        <v/>
      </c>
      <c r="P96" s="32" t="n">
        <f aca="false">IF(O96="",0,IFERROR(MATCH(O96,Vans!$D$2:$D$51,0),IFERROR(MATCH(VALUE(O96),Vans!$D$2:$D$51,0),0)))</f>
        <v>0</v>
      </c>
      <c r="Q96" s="32" t="str">
        <f aca="false">IF(P96=0,"",INDEX(Vans!$A$2:$A$51,P96)&amp;"")</f>
        <v/>
      </c>
      <c r="R96" s="32" t="str">
        <f aca="false">IF(A96="","",IF(TRIM(D96&amp;"")&lt;&gt;"",SUBSTITUTE(UPPER(TRIM(D96&amp;""))," ",""),SUBSTITUTE(UPPER(Q96)," ","")))</f>
        <v/>
      </c>
      <c r="S96" s="32" t="n">
        <f aca="false">IF(R96="",0,IFERROR(MATCH(R96,Vans!$G$2:$G$51,0),0))</f>
        <v>0</v>
      </c>
      <c r="T96" s="32" t="str">
        <f aca="false">IF(S96=0,"",INDEX(Vans!$B$2:$B$51,S96)&amp;"")</f>
        <v/>
      </c>
      <c r="U96" s="32" t="str">
        <f aca="false">IF(S96=0,"",INDEX(Vans!$C$2:$C$51,S96))</f>
        <v/>
      </c>
      <c r="V96" s="32" t="str">
        <f aca="false">IF(TRIM(F96&amp;"")="","",IF(ISNUMBER(SEARCH("adblue",F96)),"AdBlue",IF(OR(ISNUMBER(SEARCH("diesel",F96)),ISNUMBER(SEARCH("derv",F96)),ISNUMBER(SEARCH("ulsd",F96))),"Diesel",IF(OR(ISNUMBER(SEARCH("unleaded",F96)),ISNUMBER(SEARCH("petrol",F96)),ISNUMBER(SEARCH("ulp",F96))),"Petrol",IF(OR(ISNUMBER(SEARCH("electric",F96)),ISNUMBER(SEARCH("charg",F96)),ISNUMBER(SEARCH("kwh",F96))),"Electric","Other")))))</f>
        <v/>
      </c>
      <c r="W96" s="34" t="str">
        <f aca="false">IF(TRIM(B96&amp;"")&lt;&gt;"",IFERROR(MOD(B96*1,1),""),IF(A96="","",IFERROR(IF(MOD(A96*1,1)&gt;0,MOD(A96*1,1),""),"")))</f>
        <v/>
      </c>
      <c r="X96" s="35" t="str">
        <f aca="false">IF(A96="","",IFERROR(INT(A96*1),""))</f>
        <v/>
      </c>
      <c r="Y96" s="32" t="str">
        <f aca="false">IF(OR(X96="",NOT(OR(V96="Diesel",V96="Petrol"))),"",MAX(IF(O96="",0,COUNTIFS($O$2:$O$501,O96,$X$2:$X$501,X96,$V$2:$V$501,"Diesel")+COUNTIFS($O$2:$O$501,O96,$X$2:$X$501,X96,$V$2:$V$501,"Petrol")),IF(R96="",0,COUNTIFS($R$2:$R$501,R96,$X$2:$X$501,X96,$V$2:$V$501,"Diesel")+COUNTIFS($R$2:$R$501,R96,$X$2:$X$501,X96,$V$2:$V$501,"Petrol"))))</f>
        <v/>
      </c>
      <c r="Z96" s="32" t="str">
        <f aca="false">IF(OR(R96="",TRIM(I96&amp;"")="",NOT(OR(V96="Diesel",V96="Petrol"))),"",IFERROR(_xlfn.MAXIFS($I$2:$I$501,$R$2:$R$501,R96,$I$2:$I$501,"&lt;"&amp;I96,$V$2:$V$501,"&lt;&gt;AdBlue",$V$2:$V$501,"&lt;&gt;Other"),""))</f>
        <v/>
      </c>
      <c r="AA96" s="32" t="str">
        <f aca="false">IF(OR(Z96="",N(Z96)=0),"",I96-Z96)</f>
        <v/>
      </c>
      <c r="AB96" s="32" t="str">
        <f aca="false">IF(OR(R96="",TRIM(I96&amp;"")="",X96=""),"",IFERROR(_xlfn.MAXIFS($I$2:$I$501,$R$2:$R$501,R96,$X$2:$X$501,"&lt;"&amp;X96),""))</f>
        <v/>
      </c>
      <c r="AC96" s="32" t="str">
        <f aca="false">IF(V96="Other","Not fuel, ","")&amp;IFERROR(IF(AND(T96&lt;&gt;"",OR(AND(V96="Diesel",T96&lt;&gt;"Diesel"),AND(V96="Petrol",T96&lt;&gt;"Petrol",T96&lt;&gt;"Plug-in hybrid"),AND(V96="Electric",T96&lt;&gt;"Electric",T96&lt;&gt;"Plug-in hybrid"))),"Wrong fuel for this van, ",""),"")&amp;IFERROR(IF(AND(OR(V96="Diesel",V96="Petrol"),N(U96)&gt;0,G96*1&gt;N(U96)*(1+TankMargin)),"More than the tank holds, ",""),"")&amp;IF(AND(TRIM(D96&amp;"")&lt;&gt;"",Q96&lt;&gt;"",SUBSTITUTE(UPPER(Q96)," ","")&lt;&gt;R96),"Card used in another van, ","")&amp;IF(AND(TRIM(D96&amp;"")&lt;&gt;"",S96=0),"Not one of your vans, ","")&amp;IF(AND(A96&lt;&gt;"",R96="",O96&lt;&gt;"",P96=0),"Card not on your Vans list, ","")&amp;IF(N(Y96)&gt;1,"Filled twice that day, ","")&amp;IFERROR(IF(AND(AA96&lt;&gt;"",AA96&lt;MinMiles),"Only "&amp;TEXT(AA96,"#,##0")&amp;" miles since the previous fill, ",""),"")&amp;IFERROR(IF(AND(AB96&lt;&gt;"",N(AB96)&gt;0,I96*1&lt;N(AB96)),"Pump mileage lower than before, ",""),"")&amp;IFERROR(IF(AND(TRIM(I96&amp;"")&lt;&gt;"",TRIM(K96&amp;"")&lt;&gt;"",ABS(I96*1-K96*1)&gt;MileTolerance),"Pump mileage off from the odometer, ",""),"")&amp;IF(J96="No","No receipt from the driver, ","")&amp;IFERROR(IF(AND(W96&lt;&gt;"",OR(W96&lt;DayStart,W96&gt;DayEnd)),"Outside working hours, ",""),"")&amp;IFERROR(IF(AND(X96&lt;&gt;"",WEEKDAY(X96,2)=6,FlagSat="Yes"),"Saturday, ",""),"")&amp;IFERROR(IF(AND(X96&lt;&gt;"",WEEKDAY(X96,2)=7,FlagSun="Yes"),"Sunday, ",""),"")&amp;IF(AND(FlagPremium="Yes",OR(V96="Diesel",V96="Petrol"),OR(ISNUMBER(SEARCH("super",F96)),ISNUMBER(SEARCH("premium",F96)),ISNUMBER(SEARCH("ultimate",F96)),ISNUMBER(SEARCH("v-power",F96)),ISNUMBER(SEARCH("momentum",F96)),ISNUMBER(SEARCH("supreme",F96)))),"Premium fuel, ","")</f>
        <v/>
      </c>
      <c r="AD96" s="32" t="n">
        <f aca="false">IF(AC96="",0,1)</f>
        <v>0</v>
      </c>
      <c r="AE96" s="32" t="n">
        <f aca="false">IF(A96="",0,1)</f>
        <v>0</v>
      </c>
    </row>
    <row r="97" customFormat="false" ht="15" hidden="false" customHeight="false" outlineLevel="0" collapsed="false">
      <c r="A97" s="24"/>
      <c r="B97" s="25"/>
      <c r="C97" s="21"/>
      <c r="D97" s="19"/>
      <c r="E97" s="19"/>
      <c r="F97" s="19"/>
      <c r="G97" s="26"/>
      <c r="H97" s="27"/>
      <c r="I97" s="28"/>
      <c r="J97" s="19"/>
      <c r="K97" s="28"/>
      <c r="L97" s="29" t="str">
        <f aca="false">IF(AC97="","",LEFT(AC97,LEN(AC97)-2))</f>
        <v/>
      </c>
      <c r="M97" s="30"/>
      <c r="N97" s="30"/>
      <c r="O97" s="32" t="str">
        <f aca="false">IF(TRIM(C97&amp;"")="","",RIGHT(SUBSTITUTE(SUBSTITUTE(C97&amp;""," ",""),"*",""),4))</f>
        <v/>
      </c>
      <c r="P97" s="32" t="n">
        <f aca="false">IF(O97="",0,IFERROR(MATCH(O97,Vans!$D$2:$D$51,0),IFERROR(MATCH(VALUE(O97),Vans!$D$2:$D$51,0),0)))</f>
        <v>0</v>
      </c>
      <c r="Q97" s="32" t="str">
        <f aca="false">IF(P97=0,"",INDEX(Vans!$A$2:$A$51,P97)&amp;"")</f>
        <v/>
      </c>
      <c r="R97" s="32" t="str">
        <f aca="false">IF(A97="","",IF(TRIM(D97&amp;"")&lt;&gt;"",SUBSTITUTE(UPPER(TRIM(D97&amp;""))," ",""),SUBSTITUTE(UPPER(Q97)," ","")))</f>
        <v/>
      </c>
      <c r="S97" s="32" t="n">
        <f aca="false">IF(R97="",0,IFERROR(MATCH(R97,Vans!$G$2:$G$51,0),0))</f>
        <v>0</v>
      </c>
      <c r="T97" s="32" t="str">
        <f aca="false">IF(S97=0,"",INDEX(Vans!$B$2:$B$51,S97)&amp;"")</f>
        <v/>
      </c>
      <c r="U97" s="32" t="str">
        <f aca="false">IF(S97=0,"",INDEX(Vans!$C$2:$C$51,S97))</f>
        <v/>
      </c>
      <c r="V97" s="32" t="str">
        <f aca="false">IF(TRIM(F97&amp;"")="","",IF(ISNUMBER(SEARCH("adblue",F97)),"AdBlue",IF(OR(ISNUMBER(SEARCH("diesel",F97)),ISNUMBER(SEARCH("derv",F97)),ISNUMBER(SEARCH("ulsd",F97))),"Diesel",IF(OR(ISNUMBER(SEARCH("unleaded",F97)),ISNUMBER(SEARCH("petrol",F97)),ISNUMBER(SEARCH("ulp",F97))),"Petrol",IF(OR(ISNUMBER(SEARCH("electric",F97)),ISNUMBER(SEARCH("charg",F97)),ISNUMBER(SEARCH("kwh",F97))),"Electric","Other")))))</f>
        <v/>
      </c>
      <c r="W97" s="34" t="str">
        <f aca="false">IF(TRIM(B97&amp;"")&lt;&gt;"",IFERROR(MOD(B97*1,1),""),IF(A97="","",IFERROR(IF(MOD(A97*1,1)&gt;0,MOD(A97*1,1),""),"")))</f>
        <v/>
      </c>
      <c r="X97" s="35" t="str">
        <f aca="false">IF(A97="","",IFERROR(INT(A97*1),""))</f>
        <v/>
      </c>
      <c r="Y97" s="32" t="str">
        <f aca="false">IF(OR(X97="",NOT(OR(V97="Diesel",V97="Petrol"))),"",MAX(IF(O97="",0,COUNTIFS($O$2:$O$501,O97,$X$2:$X$501,X97,$V$2:$V$501,"Diesel")+COUNTIFS($O$2:$O$501,O97,$X$2:$X$501,X97,$V$2:$V$501,"Petrol")),IF(R97="",0,COUNTIFS($R$2:$R$501,R97,$X$2:$X$501,X97,$V$2:$V$501,"Diesel")+COUNTIFS($R$2:$R$501,R97,$X$2:$X$501,X97,$V$2:$V$501,"Petrol"))))</f>
        <v/>
      </c>
      <c r="Z97" s="32" t="str">
        <f aca="false">IF(OR(R97="",TRIM(I97&amp;"")="",NOT(OR(V97="Diesel",V97="Petrol"))),"",IFERROR(_xlfn.MAXIFS($I$2:$I$501,$R$2:$R$501,R97,$I$2:$I$501,"&lt;"&amp;I97,$V$2:$V$501,"&lt;&gt;AdBlue",$V$2:$V$501,"&lt;&gt;Other"),""))</f>
        <v/>
      </c>
      <c r="AA97" s="32" t="str">
        <f aca="false">IF(OR(Z97="",N(Z97)=0),"",I97-Z97)</f>
        <v/>
      </c>
      <c r="AB97" s="32" t="str">
        <f aca="false">IF(OR(R97="",TRIM(I97&amp;"")="",X97=""),"",IFERROR(_xlfn.MAXIFS($I$2:$I$501,$R$2:$R$501,R97,$X$2:$X$501,"&lt;"&amp;X97),""))</f>
        <v/>
      </c>
      <c r="AC97" s="32" t="str">
        <f aca="false">IF(V97="Other","Not fuel, ","")&amp;IFERROR(IF(AND(T97&lt;&gt;"",OR(AND(V97="Diesel",T97&lt;&gt;"Diesel"),AND(V97="Petrol",T97&lt;&gt;"Petrol",T97&lt;&gt;"Plug-in hybrid"),AND(V97="Electric",T97&lt;&gt;"Electric",T97&lt;&gt;"Plug-in hybrid"))),"Wrong fuel for this van, ",""),"")&amp;IFERROR(IF(AND(OR(V97="Diesel",V97="Petrol"),N(U97)&gt;0,G97*1&gt;N(U97)*(1+TankMargin)),"More than the tank holds, ",""),"")&amp;IF(AND(TRIM(D97&amp;"")&lt;&gt;"",Q97&lt;&gt;"",SUBSTITUTE(UPPER(Q97)," ","")&lt;&gt;R97),"Card used in another van, ","")&amp;IF(AND(TRIM(D97&amp;"")&lt;&gt;"",S97=0),"Not one of your vans, ","")&amp;IF(AND(A97&lt;&gt;"",R97="",O97&lt;&gt;"",P97=0),"Card not on your Vans list, ","")&amp;IF(N(Y97)&gt;1,"Filled twice that day, ","")&amp;IFERROR(IF(AND(AA97&lt;&gt;"",AA97&lt;MinMiles),"Only "&amp;TEXT(AA97,"#,##0")&amp;" miles since the previous fill, ",""),"")&amp;IFERROR(IF(AND(AB97&lt;&gt;"",N(AB97)&gt;0,I97*1&lt;N(AB97)),"Pump mileage lower than before, ",""),"")&amp;IFERROR(IF(AND(TRIM(I97&amp;"")&lt;&gt;"",TRIM(K97&amp;"")&lt;&gt;"",ABS(I97*1-K97*1)&gt;MileTolerance),"Pump mileage off from the odometer, ",""),"")&amp;IF(J97="No","No receipt from the driver, ","")&amp;IFERROR(IF(AND(W97&lt;&gt;"",OR(W97&lt;DayStart,W97&gt;DayEnd)),"Outside working hours, ",""),"")&amp;IFERROR(IF(AND(X97&lt;&gt;"",WEEKDAY(X97,2)=6,FlagSat="Yes"),"Saturday, ",""),"")&amp;IFERROR(IF(AND(X97&lt;&gt;"",WEEKDAY(X97,2)=7,FlagSun="Yes"),"Sunday, ",""),"")&amp;IF(AND(FlagPremium="Yes",OR(V97="Diesel",V97="Petrol"),OR(ISNUMBER(SEARCH("super",F97)),ISNUMBER(SEARCH("premium",F97)),ISNUMBER(SEARCH("ultimate",F97)),ISNUMBER(SEARCH("v-power",F97)),ISNUMBER(SEARCH("momentum",F97)),ISNUMBER(SEARCH("supreme",F97)))),"Premium fuel, ","")</f>
        <v/>
      </c>
      <c r="AD97" s="32" t="n">
        <f aca="false">IF(AC97="",0,1)</f>
        <v>0</v>
      </c>
      <c r="AE97" s="32" t="n">
        <f aca="false">IF(A97="",0,1)</f>
        <v>0</v>
      </c>
    </row>
    <row r="98" customFormat="false" ht="15" hidden="false" customHeight="false" outlineLevel="0" collapsed="false">
      <c r="A98" s="24"/>
      <c r="B98" s="25"/>
      <c r="C98" s="21"/>
      <c r="D98" s="19"/>
      <c r="E98" s="19"/>
      <c r="F98" s="19"/>
      <c r="G98" s="26"/>
      <c r="H98" s="27"/>
      <c r="I98" s="28"/>
      <c r="J98" s="19"/>
      <c r="K98" s="28"/>
      <c r="L98" s="29" t="str">
        <f aca="false">IF(AC98="","",LEFT(AC98,LEN(AC98)-2))</f>
        <v/>
      </c>
      <c r="M98" s="30"/>
      <c r="N98" s="30"/>
      <c r="O98" s="32" t="str">
        <f aca="false">IF(TRIM(C98&amp;"")="","",RIGHT(SUBSTITUTE(SUBSTITUTE(C98&amp;""," ",""),"*",""),4))</f>
        <v/>
      </c>
      <c r="P98" s="32" t="n">
        <f aca="false">IF(O98="",0,IFERROR(MATCH(O98,Vans!$D$2:$D$51,0),IFERROR(MATCH(VALUE(O98),Vans!$D$2:$D$51,0),0)))</f>
        <v>0</v>
      </c>
      <c r="Q98" s="32" t="str">
        <f aca="false">IF(P98=0,"",INDEX(Vans!$A$2:$A$51,P98)&amp;"")</f>
        <v/>
      </c>
      <c r="R98" s="32" t="str">
        <f aca="false">IF(A98="","",IF(TRIM(D98&amp;"")&lt;&gt;"",SUBSTITUTE(UPPER(TRIM(D98&amp;""))," ",""),SUBSTITUTE(UPPER(Q98)," ","")))</f>
        <v/>
      </c>
      <c r="S98" s="32" t="n">
        <f aca="false">IF(R98="",0,IFERROR(MATCH(R98,Vans!$G$2:$G$51,0),0))</f>
        <v>0</v>
      </c>
      <c r="T98" s="32" t="str">
        <f aca="false">IF(S98=0,"",INDEX(Vans!$B$2:$B$51,S98)&amp;"")</f>
        <v/>
      </c>
      <c r="U98" s="32" t="str">
        <f aca="false">IF(S98=0,"",INDEX(Vans!$C$2:$C$51,S98))</f>
        <v/>
      </c>
      <c r="V98" s="32" t="str">
        <f aca="false">IF(TRIM(F98&amp;"")="","",IF(ISNUMBER(SEARCH("adblue",F98)),"AdBlue",IF(OR(ISNUMBER(SEARCH("diesel",F98)),ISNUMBER(SEARCH("derv",F98)),ISNUMBER(SEARCH("ulsd",F98))),"Diesel",IF(OR(ISNUMBER(SEARCH("unleaded",F98)),ISNUMBER(SEARCH("petrol",F98)),ISNUMBER(SEARCH("ulp",F98))),"Petrol",IF(OR(ISNUMBER(SEARCH("electric",F98)),ISNUMBER(SEARCH("charg",F98)),ISNUMBER(SEARCH("kwh",F98))),"Electric","Other")))))</f>
        <v/>
      </c>
      <c r="W98" s="34" t="str">
        <f aca="false">IF(TRIM(B98&amp;"")&lt;&gt;"",IFERROR(MOD(B98*1,1),""),IF(A98="","",IFERROR(IF(MOD(A98*1,1)&gt;0,MOD(A98*1,1),""),"")))</f>
        <v/>
      </c>
      <c r="X98" s="35" t="str">
        <f aca="false">IF(A98="","",IFERROR(INT(A98*1),""))</f>
        <v/>
      </c>
      <c r="Y98" s="32" t="str">
        <f aca="false">IF(OR(X98="",NOT(OR(V98="Diesel",V98="Petrol"))),"",MAX(IF(O98="",0,COUNTIFS($O$2:$O$501,O98,$X$2:$X$501,X98,$V$2:$V$501,"Diesel")+COUNTIFS($O$2:$O$501,O98,$X$2:$X$501,X98,$V$2:$V$501,"Petrol")),IF(R98="",0,COUNTIFS($R$2:$R$501,R98,$X$2:$X$501,X98,$V$2:$V$501,"Diesel")+COUNTIFS($R$2:$R$501,R98,$X$2:$X$501,X98,$V$2:$V$501,"Petrol"))))</f>
        <v/>
      </c>
      <c r="Z98" s="32" t="str">
        <f aca="false">IF(OR(R98="",TRIM(I98&amp;"")="",NOT(OR(V98="Diesel",V98="Petrol"))),"",IFERROR(_xlfn.MAXIFS($I$2:$I$501,$R$2:$R$501,R98,$I$2:$I$501,"&lt;"&amp;I98,$V$2:$V$501,"&lt;&gt;AdBlue",$V$2:$V$501,"&lt;&gt;Other"),""))</f>
        <v/>
      </c>
      <c r="AA98" s="32" t="str">
        <f aca="false">IF(OR(Z98="",N(Z98)=0),"",I98-Z98)</f>
        <v/>
      </c>
      <c r="AB98" s="32" t="str">
        <f aca="false">IF(OR(R98="",TRIM(I98&amp;"")="",X98=""),"",IFERROR(_xlfn.MAXIFS($I$2:$I$501,$R$2:$R$501,R98,$X$2:$X$501,"&lt;"&amp;X98),""))</f>
        <v/>
      </c>
      <c r="AC98" s="32" t="str">
        <f aca="false">IF(V98="Other","Not fuel, ","")&amp;IFERROR(IF(AND(T98&lt;&gt;"",OR(AND(V98="Diesel",T98&lt;&gt;"Diesel"),AND(V98="Petrol",T98&lt;&gt;"Petrol",T98&lt;&gt;"Plug-in hybrid"),AND(V98="Electric",T98&lt;&gt;"Electric",T98&lt;&gt;"Plug-in hybrid"))),"Wrong fuel for this van, ",""),"")&amp;IFERROR(IF(AND(OR(V98="Diesel",V98="Petrol"),N(U98)&gt;0,G98*1&gt;N(U98)*(1+TankMargin)),"More than the tank holds, ",""),"")&amp;IF(AND(TRIM(D98&amp;"")&lt;&gt;"",Q98&lt;&gt;"",SUBSTITUTE(UPPER(Q98)," ","")&lt;&gt;R98),"Card used in another van, ","")&amp;IF(AND(TRIM(D98&amp;"")&lt;&gt;"",S98=0),"Not one of your vans, ","")&amp;IF(AND(A98&lt;&gt;"",R98="",O98&lt;&gt;"",P98=0),"Card not on your Vans list, ","")&amp;IF(N(Y98)&gt;1,"Filled twice that day, ","")&amp;IFERROR(IF(AND(AA98&lt;&gt;"",AA98&lt;MinMiles),"Only "&amp;TEXT(AA98,"#,##0")&amp;" miles since the previous fill, ",""),"")&amp;IFERROR(IF(AND(AB98&lt;&gt;"",N(AB98)&gt;0,I98*1&lt;N(AB98)),"Pump mileage lower than before, ",""),"")&amp;IFERROR(IF(AND(TRIM(I98&amp;"")&lt;&gt;"",TRIM(K98&amp;"")&lt;&gt;"",ABS(I98*1-K98*1)&gt;MileTolerance),"Pump mileage off from the odometer, ",""),"")&amp;IF(J98="No","No receipt from the driver, ","")&amp;IFERROR(IF(AND(W98&lt;&gt;"",OR(W98&lt;DayStart,W98&gt;DayEnd)),"Outside working hours, ",""),"")&amp;IFERROR(IF(AND(X98&lt;&gt;"",WEEKDAY(X98,2)=6,FlagSat="Yes"),"Saturday, ",""),"")&amp;IFERROR(IF(AND(X98&lt;&gt;"",WEEKDAY(X98,2)=7,FlagSun="Yes"),"Sunday, ",""),"")&amp;IF(AND(FlagPremium="Yes",OR(V98="Diesel",V98="Petrol"),OR(ISNUMBER(SEARCH("super",F98)),ISNUMBER(SEARCH("premium",F98)),ISNUMBER(SEARCH("ultimate",F98)),ISNUMBER(SEARCH("v-power",F98)),ISNUMBER(SEARCH("momentum",F98)),ISNUMBER(SEARCH("supreme",F98)))),"Premium fuel, ","")</f>
        <v/>
      </c>
      <c r="AD98" s="32" t="n">
        <f aca="false">IF(AC98="",0,1)</f>
        <v>0</v>
      </c>
      <c r="AE98" s="32" t="n">
        <f aca="false">IF(A98="",0,1)</f>
        <v>0</v>
      </c>
    </row>
    <row r="99" customFormat="false" ht="15" hidden="false" customHeight="false" outlineLevel="0" collapsed="false">
      <c r="A99" s="24"/>
      <c r="B99" s="25"/>
      <c r="C99" s="21"/>
      <c r="D99" s="19"/>
      <c r="E99" s="19"/>
      <c r="F99" s="19"/>
      <c r="G99" s="26"/>
      <c r="H99" s="27"/>
      <c r="I99" s="28"/>
      <c r="J99" s="19"/>
      <c r="K99" s="28"/>
      <c r="L99" s="29" t="str">
        <f aca="false">IF(AC99="","",LEFT(AC99,LEN(AC99)-2))</f>
        <v/>
      </c>
      <c r="M99" s="30"/>
      <c r="N99" s="30"/>
      <c r="O99" s="32" t="str">
        <f aca="false">IF(TRIM(C99&amp;"")="","",RIGHT(SUBSTITUTE(SUBSTITUTE(C99&amp;""," ",""),"*",""),4))</f>
        <v/>
      </c>
      <c r="P99" s="32" t="n">
        <f aca="false">IF(O99="",0,IFERROR(MATCH(O99,Vans!$D$2:$D$51,0),IFERROR(MATCH(VALUE(O99),Vans!$D$2:$D$51,0),0)))</f>
        <v>0</v>
      </c>
      <c r="Q99" s="32" t="str">
        <f aca="false">IF(P99=0,"",INDEX(Vans!$A$2:$A$51,P99)&amp;"")</f>
        <v/>
      </c>
      <c r="R99" s="32" t="str">
        <f aca="false">IF(A99="","",IF(TRIM(D99&amp;"")&lt;&gt;"",SUBSTITUTE(UPPER(TRIM(D99&amp;""))," ",""),SUBSTITUTE(UPPER(Q99)," ","")))</f>
        <v/>
      </c>
      <c r="S99" s="32" t="n">
        <f aca="false">IF(R99="",0,IFERROR(MATCH(R99,Vans!$G$2:$G$51,0),0))</f>
        <v>0</v>
      </c>
      <c r="T99" s="32" t="str">
        <f aca="false">IF(S99=0,"",INDEX(Vans!$B$2:$B$51,S99)&amp;"")</f>
        <v/>
      </c>
      <c r="U99" s="32" t="str">
        <f aca="false">IF(S99=0,"",INDEX(Vans!$C$2:$C$51,S99))</f>
        <v/>
      </c>
      <c r="V99" s="32" t="str">
        <f aca="false">IF(TRIM(F99&amp;"")="","",IF(ISNUMBER(SEARCH("adblue",F99)),"AdBlue",IF(OR(ISNUMBER(SEARCH("diesel",F99)),ISNUMBER(SEARCH("derv",F99)),ISNUMBER(SEARCH("ulsd",F99))),"Diesel",IF(OR(ISNUMBER(SEARCH("unleaded",F99)),ISNUMBER(SEARCH("petrol",F99)),ISNUMBER(SEARCH("ulp",F99))),"Petrol",IF(OR(ISNUMBER(SEARCH("electric",F99)),ISNUMBER(SEARCH("charg",F99)),ISNUMBER(SEARCH("kwh",F99))),"Electric","Other")))))</f>
        <v/>
      </c>
      <c r="W99" s="34" t="str">
        <f aca="false">IF(TRIM(B99&amp;"")&lt;&gt;"",IFERROR(MOD(B99*1,1),""),IF(A99="","",IFERROR(IF(MOD(A99*1,1)&gt;0,MOD(A99*1,1),""),"")))</f>
        <v/>
      </c>
      <c r="X99" s="35" t="str">
        <f aca="false">IF(A99="","",IFERROR(INT(A99*1),""))</f>
        <v/>
      </c>
      <c r="Y99" s="32" t="str">
        <f aca="false">IF(OR(X99="",NOT(OR(V99="Diesel",V99="Petrol"))),"",MAX(IF(O99="",0,COUNTIFS($O$2:$O$501,O99,$X$2:$X$501,X99,$V$2:$V$501,"Diesel")+COUNTIFS($O$2:$O$501,O99,$X$2:$X$501,X99,$V$2:$V$501,"Petrol")),IF(R99="",0,COUNTIFS($R$2:$R$501,R99,$X$2:$X$501,X99,$V$2:$V$501,"Diesel")+COUNTIFS($R$2:$R$501,R99,$X$2:$X$501,X99,$V$2:$V$501,"Petrol"))))</f>
        <v/>
      </c>
      <c r="Z99" s="32" t="str">
        <f aca="false">IF(OR(R99="",TRIM(I99&amp;"")="",NOT(OR(V99="Diesel",V99="Petrol"))),"",IFERROR(_xlfn.MAXIFS($I$2:$I$501,$R$2:$R$501,R99,$I$2:$I$501,"&lt;"&amp;I99,$V$2:$V$501,"&lt;&gt;AdBlue",$V$2:$V$501,"&lt;&gt;Other"),""))</f>
        <v/>
      </c>
      <c r="AA99" s="32" t="str">
        <f aca="false">IF(OR(Z99="",N(Z99)=0),"",I99-Z99)</f>
        <v/>
      </c>
      <c r="AB99" s="32" t="str">
        <f aca="false">IF(OR(R99="",TRIM(I99&amp;"")="",X99=""),"",IFERROR(_xlfn.MAXIFS($I$2:$I$501,$R$2:$R$501,R99,$X$2:$X$501,"&lt;"&amp;X99),""))</f>
        <v/>
      </c>
      <c r="AC99" s="32" t="str">
        <f aca="false">IF(V99="Other","Not fuel, ","")&amp;IFERROR(IF(AND(T99&lt;&gt;"",OR(AND(V99="Diesel",T99&lt;&gt;"Diesel"),AND(V99="Petrol",T99&lt;&gt;"Petrol",T99&lt;&gt;"Plug-in hybrid"),AND(V99="Electric",T99&lt;&gt;"Electric",T99&lt;&gt;"Plug-in hybrid"))),"Wrong fuel for this van, ",""),"")&amp;IFERROR(IF(AND(OR(V99="Diesel",V99="Petrol"),N(U99)&gt;0,G99*1&gt;N(U99)*(1+TankMargin)),"More than the tank holds, ",""),"")&amp;IF(AND(TRIM(D99&amp;"")&lt;&gt;"",Q99&lt;&gt;"",SUBSTITUTE(UPPER(Q99)," ","")&lt;&gt;R99),"Card used in another van, ","")&amp;IF(AND(TRIM(D99&amp;"")&lt;&gt;"",S99=0),"Not one of your vans, ","")&amp;IF(AND(A99&lt;&gt;"",R99="",O99&lt;&gt;"",P99=0),"Card not on your Vans list, ","")&amp;IF(N(Y99)&gt;1,"Filled twice that day, ","")&amp;IFERROR(IF(AND(AA99&lt;&gt;"",AA99&lt;MinMiles),"Only "&amp;TEXT(AA99,"#,##0")&amp;" miles since the previous fill, ",""),"")&amp;IFERROR(IF(AND(AB99&lt;&gt;"",N(AB99)&gt;0,I99*1&lt;N(AB99)),"Pump mileage lower than before, ",""),"")&amp;IFERROR(IF(AND(TRIM(I99&amp;"")&lt;&gt;"",TRIM(K99&amp;"")&lt;&gt;"",ABS(I99*1-K99*1)&gt;MileTolerance),"Pump mileage off from the odometer, ",""),"")&amp;IF(J99="No","No receipt from the driver, ","")&amp;IFERROR(IF(AND(W99&lt;&gt;"",OR(W99&lt;DayStart,W99&gt;DayEnd)),"Outside working hours, ",""),"")&amp;IFERROR(IF(AND(X99&lt;&gt;"",WEEKDAY(X99,2)=6,FlagSat="Yes"),"Saturday, ",""),"")&amp;IFERROR(IF(AND(X99&lt;&gt;"",WEEKDAY(X99,2)=7,FlagSun="Yes"),"Sunday, ",""),"")&amp;IF(AND(FlagPremium="Yes",OR(V99="Diesel",V99="Petrol"),OR(ISNUMBER(SEARCH("super",F99)),ISNUMBER(SEARCH("premium",F99)),ISNUMBER(SEARCH("ultimate",F99)),ISNUMBER(SEARCH("v-power",F99)),ISNUMBER(SEARCH("momentum",F99)),ISNUMBER(SEARCH("supreme",F99)))),"Premium fuel, ","")</f>
        <v/>
      </c>
      <c r="AD99" s="32" t="n">
        <f aca="false">IF(AC99="",0,1)</f>
        <v>0</v>
      </c>
      <c r="AE99" s="32" t="n">
        <f aca="false">IF(A99="",0,1)</f>
        <v>0</v>
      </c>
    </row>
    <row r="100" customFormat="false" ht="15" hidden="false" customHeight="false" outlineLevel="0" collapsed="false">
      <c r="A100" s="24"/>
      <c r="B100" s="25"/>
      <c r="C100" s="21"/>
      <c r="D100" s="19"/>
      <c r="E100" s="19"/>
      <c r="F100" s="19"/>
      <c r="G100" s="26"/>
      <c r="H100" s="27"/>
      <c r="I100" s="28"/>
      <c r="J100" s="19"/>
      <c r="K100" s="28"/>
      <c r="L100" s="29" t="str">
        <f aca="false">IF(AC100="","",LEFT(AC100,LEN(AC100)-2))</f>
        <v/>
      </c>
      <c r="M100" s="30"/>
      <c r="N100" s="30"/>
      <c r="O100" s="32" t="str">
        <f aca="false">IF(TRIM(C100&amp;"")="","",RIGHT(SUBSTITUTE(SUBSTITUTE(C100&amp;""," ",""),"*",""),4))</f>
        <v/>
      </c>
      <c r="P100" s="32" t="n">
        <f aca="false">IF(O100="",0,IFERROR(MATCH(O100,Vans!$D$2:$D$51,0),IFERROR(MATCH(VALUE(O100),Vans!$D$2:$D$51,0),0)))</f>
        <v>0</v>
      </c>
      <c r="Q100" s="32" t="str">
        <f aca="false">IF(P100=0,"",INDEX(Vans!$A$2:$A$51,P100)&amp;"")</f>
        <v/>
      </c>
      <c r="R100" s="32" t="str">
        <f aca="false">IF(A100="","",IF(TRIM(D100&amp;"")&lt;&gt;"",SUBSTITUTE(UPPER(TRIM(D100&amp;""))," ",""),SUBSTITUTE(UPPER(Q100)," ","")))</f>
        <v/>
      </c>
      <c r="S100" s="32" t="n">
        <f aca="false">IF(R100="",0,IFERROR(MATCH(R100,Vans!$G$2:$G$51,0),0))</f>
        <v>0</v>
      </c>
      <c r="T100" s="32" t="str">
        <f aca="false">IF(S100=0,"",INDEX(Vans!$B$2:$B$51,S100)&amp;"")</f>
        <v/>
      </c>
      <c r="U100" s="32" t="str">
        <f aca="false">IF(S100=0,"",INDEX(Vans!$C$2:$C$51,S100))</f>
        <v/>
      </c>
      <c r="V100" s="32" t="str">
        <f aca="false">IF(TRIM(F100&amp;"")="","",IF(ISNUMBER(SEARCH("adblue",F100)),"AdBlue",IF(OR(ISNUMBER(SEARCH("diesel",F100)),ISNUMBER(SEARCH("derv",F100)),ISNUMBER(SEARCH("ulsd",F100))),"Diesel",IF(OR(ISNUMBER(SEARCH("unleaded",F100)),ISNUMBER(SEARCH("petrol",F100)),ISNUMBER(SEARCH("ulp",F100))),"Petrol",IF(OR(ISNUMBER(SEARCH("electric",F100)),ISNUMBER(SEARCH("charg",F100)),ISNUMBER(SEARCH("kwh",F100))),"Electric","Other")))))</f>
        <v/>
      </c>
      <c r="W100" s="34" t="str">
        <f aca="false">IF(TRIM(B100&amp;"")&lt;&gt;"",IFERROR(MOD(B100*1,1),""),IF(A100="","",IFERROR(IF(MOD(A100*1,1)&gt;0,MOD(A100*1,1),""),"")))</f>
        <v/>
      </c>
      <c r="X100" s="35" t="str">
        <f aca="false">IF(A100="","",IFERROR(INT(A100*1),""))</f>
        <v/>
      </c>
      <c r="Y100" s="32" t="str">
        <f aca="false">IF(OR(X100="",NOT(OR(V100="Diesel",V100="Petrol"))),"",MAX(IF(O100="",0,COUNTIFS($O$2:$O$501,O100,$X$2:$X$501,X100,$V$2:$V$501,"Diesel")+COUNTIFS($O$2:$O$501,O100,$X$2:$X$501,X100,$V$2:$V$501,"Petrol")),IF(R100="",0,COUNTIFS($R$2:$R$501,R100,$X$2:$X$501,X100,$V$2:$V$501,"Diesel")+COUNTIFS($R$2:$R$501,R100,$X$2:$X$501,X100,$V$2:$V$501,"Petrol"))))</f>
        <v/>
      </c>
      <c r="Z100" s="32" t="str">
        <f aca="false">IF(OR(R100="",TRIM(I100&amp;"")="",NOT(OR(V100="Diesel",V100="Petrol"))),"",IFERROR(_xlfn.MAXIFS($I$2:$I$501,$R$2:$R$501,R100,$I$2:$I$501,"&lt;"&amp;I100,$V$2:$V$501,"&lt;&gt;AdBlue",$V$2:$V$501,"&lt;&gt;Other"),""))</f>
        <v/>
      </c>
      <c r="AA100" s="32" t="str">
        <f aca="false">IF(OR(Z100="",N(Z100)=0),"",I100-Z100)</f>
        <v/>
      </c>
      <c r="AB100" s="32" t="str">
        <f aca="false">IF(OR(R100="",TRIM(I100&amp;"")="",X100=""),"",IFERROR(_xlfn.MAXIFS($I$2:$I$501,$R$2:$R$501,R100,$X$2:$X$501,"&lt;"&amp;X100),""))</f>
        <v/>
      </c>
      <c r="AC100" s="32" t="str">
        <f aca="false">IF(V100="Other","Not fuel, ","")&amp;IFERROR(IF(AND(T100&lt;&gt;"",OR(AND(V100="Diesel",T100&lt;&gt;"Diesel"),AND(V100="Petrol",T100&lt;&gt;"Petrol",T100&lt;&gt;"Plug-in hybrid"),AND(V100="Electric",T100&lt;&gt;"Electric",T100&lt;&gt;"Plug-in hybrid"))),"Wrong fuel for this van, ",""),"")&amp;IFERROR(IF(AND(OR(V100="Diesel",V100="Petrol"),N(U100)&gt;0,G100*1&gt;N(U100)*(1+TankMargin)),"More than the tank holds, ",""),"")&amp;IF(AND(TRIM(D100&amp;"")&lt;&gt;"",Q100&lt;&gt;"",SUBSTITUTE(UPPER(Q100)," ","")&lt;&gt;R100),"Card used in another van, ","")&amp;IF(AND(TRIM(D100&amp;"")&lt;&gt;"",S100=0),"Not one of your vans, ","")&amp;IF(AND(A100&lt;&gt;"",R100="",O100&lt;&gt;"",P100=0),"Card not on your Vans list, ","")&amp;IF(N(Y100)&gt;1,"Filled twice that day, ","")&amp;IFERROR(IF(AND(AA100&lt;&gt;"",AA100&lt;MinMiles),"Only "&amp;TEXT(AA100,"#,##0")&amp;" miles since the previous fill, ",""),"")&amp;IFERROR(IF(AND(AB100&lt;&gt;"",N(AB100)&gt;0,I100*1&lt;N(AB100)),"Pump mileage lower than before, ",""),"")&amp;IFERROR(IF(AND(TRIM(I100&amp;"")&lt;&gt;"",TRIM(K100&amp;"")&lt;&gt;"",ABS(I100*1-K100*1)&gt;MileTolerance),"Pump mileage off from the odometer, ",""),"")&amp;IF(J100="No","No receipt from the driver, ","")&amp;IFERROR(IF(AND(W100&lt;&gt;"",OR(W100&lt;DayStart,W100&gt;DayEnd)),"Outside working hours, ",""),"")&amp;IFERROR(IF(AND(X100&lt;&gt;"",WEEKDAY(X100,2)=6,FlagSat="Yes"),"Saturday, ",""),"")&amp;IFERROR(IF(AND(X100&lt;&gt;"",WEEKDAY(X100,2)=7,FlagSun="Yes"),"Sunday, ",""),"")&amp;IF(AND(FlagPremium="Yes",OR(V100="Diesel",V100="Petrol"),OR(ISNUMBER(SEARCH("super",F100)),ISNUMBER(SEARCH("premium",F100)),ISNUMBER(SEARCH("ultimate",F100)),ISNUMBER(SEARCH("v-power",F100)),ISNUMBER(SEARCH("momentum",F100)),ISNUMBER(SEARCH("supreme",F100)))),"Premium fuel, ","")</f>
        <v/>
      </c>
      <c r="AD100" s="32" t="n">
        <f aca="false">IF(AC100="",0,1)</f>
        <v>0</v>
      </c>
      <c r="AE100" s="32" t="n">
        <f aca="false">IF(A100="",0,1)</f>
        <v>0</v>
      </c>
    </row>
    <row r="101" customFormat="false" ht="15" hidden="false" customHeight="false" outlineLevel="0" collapsed="false">
      <c r="A101" s="24"/>
      <c r="B101" s="25"/>
      <c r="C101" s="21"/>
      <c r="D101" s="19"/>
      <c r="E101" s="19"/>
      <c r="F101" s="19"/>
      <c r="G101" s="26"/>
      <c r="H101" s="27"/>
      <c r="I101" s="28"/>
      <c r="J101" s="19"/>
      <c r="K101" s="28"/>
      <c r="L101" s="29" t="str">
        <f aca="false">IF(AC101="","",LEFT(AC101,LEN(AC101)-2))</f>
        <v/>
      </c>
      <c r="M101" s="30"/>
      <c r="N101" s="30"/>
      <c r="O101" s="32" t="str">
        <f aca="false">IF(TRIM(C101&amp;"")="","",RIGHT(SUBSTITUTE(SUBSTITUTE(C101&amp;""," ",""),"*",""),4))</f>
        <v/>
      </c>
      <c r="P101" s="32" t="n">
        <f aca="false">IF(O101="",0,IFERROR(MATCH(O101,Vans!$D$2:$D$51,0),IFERROR(MATCH(VALUE(O101),Vans!$D$2:$D$51,0),0)))</f>
        <v>0</v>
      </c>
      <c r="Q101" s="32" t="str">
        <f aca="false">IF(P101=0,"",INDEX(Vans!$A$2:$A$51,P101)&amp;"")</f>
        <v/>
      </c>
      <c r="R101" s="32" t="str">
        <f aca="false">IF(A101="","",IF(TRIM(D101&amp;"")&lt;&gt;"",SUBSTITUTE(UPPER(TRIM(D101&amp;""))," ",""),SUBSTITUTE(UPPER(Q101)," ","")))</f>
        <v/>
      </c>
      <c r="S101" s="32" t="n">
        <f aca="false">IF(R101="",0,IFERROR(MATCH(R101,Vans!$G$2:$G$51,0),0))</f>
        <v>0</v>
      </c>
      <c r="T101" s="32" t="str">
        <f aca="false">IF(S101=0,"",INDEX(Vans!$B$2:$B$51,S101)&amp;"")</f>
        <v/>
      </c>
      <c r="U101" s="32" t="str">
        <f aca="false">IF(S101=0,"",INDEX(Vans!$C$2:$C$51,S101))</f>
        <v/>
      </c>
      <c r="V101" s="32" t="str">
        <f aca="false">IF(TRIM(F101&amp;"")="","",IF(ISNUMBER(SEARCH("adblue",F101)),"AdBlue",IF(OR(ISNUMBER(SEARCH("diesel",F101)),ISNUMBER(SEARCH("derv",F101)),ISNUMBER(SEARCH("ulsd",F101))),"Diesel",IF(OR(ISNUMBER(SEARCH("unleaded",F101)),ISNUMBER(SEARCH("petrol",F101)),ISNUMBER(SEARCH("ulp",F101))),"Petrol",IF(OR(ISNUMBER(SEARCH("electric",F101)),ISNUMBER(SEARCH("charg",F101)),ISNUMBER(SEARCH("kwh",F101))),"Electric","Other")))))</f>
        <v/>
      </c>
      <c r="W101" s="34" t="str">
        <f aca="false">IF(TRIM(B101&amp;"")&lt;&gt;"",IFERROR(MOD(B101*1,1),""),IF(A101="","",IFERROR(IF(MOD(A101*1,1)&gt;0,MOD(A101*1,1),""),"")))</f>
        <v/>
      </c>
      <c r="X101" s="35" t="str">
        <f aca="false">IF(A101="","",IFERROR(INT(A101*1),""))</f>
        <v/>
      </c>
      <c r="Y101" s="32" t="str">
        <f aca="false">IF(OR(X101="",NOT(OR(V101="Diesel",V101="Petrol"))),"",MAX(IF(O101="",0,COUNTIFS($O$2:$O$501,O101,$X$2:$X$501,X101,$V$2:$V$501,"Diesel")+COUNTIFS($O$2:$O$501,O101,$X$2:$X$501,X101,$V$2:$V$501,"Petrol")),IF(R101="",0,COUNTIFS($R$2:$R$501,R101,$X$2:$X$501,X101,$V$2:$V$501,"Diesel")+COUNTIFS($R$2:$R$501,R101,$X$2:$X$501,X101,$V$2:$V$501,"Petrol"))))</f>
        <v/>
      </c>
      <c r="Z101" s="32" t="str">
        <f aca="false">IF(OR(R101="",TRIM(I101&amp;"")="",NOT(OR(V101="Diesel",V101="Petrol"))),"",IFERROR(_xlfn.MAXIFS($I$2:$I$501,$R$2:$R$501,R101,$I$2:$I$501,"&lt;"&amp;I101,$V$2:$V$501,"&lt;&gt;AdBlue",$V$2:$V$501,"&lt;&gt;Other"),""))</f>
        <v/>
      </c>
      <c r="AA101" s="32" t="str">
        <f aca="false">IF(OR(Z101="",N(Z101)=0),"",I101-Z101)</f>
        <v/>
      </c>
      <c r="AB101" s="32" t="str">
        <f aca="false">IF(OR(R101="",TRIM(I101&amp;"")="",X101=""),"",IFERROR(_xlfn.MAXIFS($I$2:$I$501,$R$2:$R$501,R101,$X$2:$X$501,"&lt;"&amp;X101),""))</f>
        <v/>
      </c>
      <c r="AC101" s="32" t="str">
        <f aca="false">IF(V101="Other","Not fuel, ","")&amp;IFERROR(IF(AND(T101&lt;&gt;"",OR(AND(V101="Diesel",T101&lt;&gt;"Diesel"),AND(V101="Petrol",T101&lt;&gt;"Petrol",T101&lt;&gt;"Plug-in hybrid"),AND(V101="Electric",T101&lt;&gt;"Electric",T101&lt;&gt;"Plug-in hybrid"))),"Wrong fuel for this van, ",""),"")&amp;IFERROR(IF(AND(OR(V101="Diesel",V101="Petrol"),N(U101)&gt;0,G101*1&gt;N(U101)*(1+TankMargin)),"More than the tank holds, ",""),"")&amp;IF(AND(TRIM(D101&amp;"")&lt;&gt;"",Q101&lt;&gt;"",SUBSTITUTE(UPPER(Q101)," ","")&lt;&gt;R101),"Card used in another van, ","")&amp;IF(AND(TRIM(D101&amp;"")&lt;&gt;"",S101=0),"Not one of your vans, ","")&amp;IF(AND(A101&lt;&gt;"",R101="",O101&lt;&gt;"",P101=0),"Card not on your Vans list, ","")&amp;IF(N(Y101)&gt;1,"Filled twice that day, ","")&amp;IFERROR(IF(AND(AA101&lt;&gt;"",AA101&lt;MinMiles),"Only "&amp;TEXT(AA101,"#,##0")&amp;" miles since the previous fill, ",""),"")&amp;IFERROR(IF(AND(AB101&lt;&gt;"",N(AB101)&gt;0,I101*1&lt;N(AB101)),"Pump mileage lower than before, ",""),"")&amp;IFERROR(IF(AND(TRIM(I101&amp;"")&lt;&gt;"",TRIM(K101&amp;"")&lt;&gt;"",ABS(I101*1-K101*1)&gt;MileTolerance),"Pump mileage off from the odometer, ",""),"")&amp;IF(J101="No","No receipt from the driver, ","")&amp;IFERROR(IF(AND(W101&lt;&gt;"",OR(W101&lt;DayStart,W101&gt;DayEnd)),"Outside working hours, ",""),"")&amp;IFERROR(IF(AND(X101&lt;&gt;"",WEEKDAY(X101,2)=6,FlagSat="Yes"),"Saturday, ",""),"")&amp;IFERROR(IF(AND(X101&lt;&gt;"",WEEKDAY(X101,2)=7,FlagSun="Yes"),"Sunday, ",""),"")&amp;IF(AND(FlagPremium="Yes",OR(V101="Diesel",V101="Petrol"),OR(ISNUMBER(SEARCH("super",F101)),ISNUMBER(SEARCH("premium",F101)),ISNUMBER(SEARCH("ultimate",F101)),ISNUMBER(SEARCH("v-power",F101)),ISNUMBER(SEARCH("momentum",F101)),ISNUMBER(SEARCH("supreme",F101)))),"Premium fuel, ","")</f>
        <v/>
      </c>
      <c r="AD101" s="32" t="n">
        <f aca="false">IF(AC101="",0,1)</f>
        <v>0</v>
      </c>
      <c r="AE101" s="32" t="n">
        <f aca="false">IF(A101="",0,1)</f>
        <v>0</v>
      </c>
    </row>
    <row r="102" customFormat="false" ht="15" hidden="false" customHeight="false" outlineLevel="0" collapsed="false">
      <c r="A102" s="24"/>
      <c r="B102" s="25"/>
      <c r="C102" s="21"/>
      <c r="D102" s="19"/>
      <c r="E102" s="19"/>
      <c r="F102" s="19"/>
      <c r="G102" s="26"/>
      <c r="H102" s="27"/>
      <c r="I102" s="28"/>
      <c r="J102" s="19"/>
      <c r="K102" s="28"/>
      <c r="L102" s="29" t="str">
        <f aca="false">IF(AC102="","",LEFT(AC102,LEN(AC102)-2))</f>
        <v/>
      </c>
      <c r="M102" s="30"/>
      <c r="N102" s="30"/>
      <c r="O102" s="32" t="str">
        <f aca="false">IF(TRIM(C102&amp;"")="","",RIGHT(SUBSTITUTE(SUBSTITUTE(C102&amp;""," ",""),"*",""),4))</f>
        <v/>
      </c>
      <c r="P102" s="32" t="n">
        <f aca="false">IF(O102="",0,IFERROR(MATCH(O102,Vans!$D$2:$D$51,0),IFERROR(MATCH(VALUE(O102),Vans!$D$2:$D$51,0),0)))</f>
        <v>0</v>
      </c>
      <c r="Q102" s="32" t="str">
        <f aca="false">IF(P102=0,"",INDEX(Vans!$A$2:$A$51,P102)&amp;"")</f>
        <v/>
      </c>
      <c r="R102" s="32" t="str">
        <f aca="false">IF(A102="","",IF(TRIM(D102&amp;"")&lt;&gt;"",SUBSTITUTE(UPPER(TRIM(D102&amp;""))," ",""),SUBSTITUTE(UPPER(Q102)," ","")))</f>
        <v/>
      </c>
      <c r="S102" s="32" t="n">
        <f aca="false">IF(R102="",0,IFERROR(MATCH(R102,Vans!$G$2:$G$51,0),0))</f>
        <v>0</v>
      </c>
      <c r="T102" s="32" t="str">
        <f aca="false">IF(S102=0,"",INDEX(Vans!$B$2:$B$51,S102)&amp;"")</f>
        <v/>
      </c>
      <c r="U102" s="32" t="str">
        <f aca="false">IF(S102=0,"",INDEX(Vans!$C$2:$C$51,S102))</f>
        <v/>
      </c>
      <c r="V102" s="32" t="str">
        <f aca="false">IF(TRIM(F102&amp;"")="","",IF(ISNUMBER(SEARCH("adblue",F102)),"AdBlue",IF(OR(ISNUMBER(SEARCH("diesel",F102)),ISNUMBER(SEARCH("derv",F102)),ISNUMBER(SEARCH("ulsd",F102))),"Diesel",IF(OR(ISNUMBER(SEARCH("unleaded",F102)),ISNUMBER(SEARCH("petrol",F102)),ISNUMBER(SEARCH("ulp",F102))),"Petrol",IF(OR(ISNUMBER(SEARCH("electric",F102)),ISNUMBER(SEARCH("charg",F102)),ISNUMBER(SEARCH("kwh",F102))),"Electric","Other")))))</f>
        <v/>
      </c>
      <c r="W102" s="34" t="str">
        <f aca="false">IF(TRIM(B102&amp;"")&lt;&gt;"",IFERROR(MOD(B102*1,1),""),IF(A102="","",IFERROR(IF(MOD(A102*1,1)&gt;0,MOD(A102*1,1),""),"")))</f>
        <v/>
      </c>
      <c r="X102" s="35" t="str">
        <f aca="false">IF(A102="","",IFERROR(INT(A102*1),""))</f>
        <v/>
      </c>
      <c r="Y102" s="32" t="str">
        <f aca="false">IF(OR(X102="",NOT(OR(V102="Diesel",V102="Petrol"))),"",MAX(IF(O102="",0,COUNTIFS($O$2:$O$501,O102,$X$2:$X$501,X102,$V$2:$V$501,"Diesel")+COUNTIFS($O$2:$O$501,O102,$X$2:$X$501,X102,$V$2:$V$501,"Petrol")),IF(R102="",0,COUNTIFS($R$2:$R$501,R102,$X$2:$X$501,X102,$V$2:$V$501,"Diesel")+COUNTIFS($R$2:$R$501,R102,$X$2:$X$501,X102,$V$2:$V$501,"Petrol"))))</f>
        <v/>
      </c>
      <c r="Z102" s="32" t="str">
        <f aca="false">IF(OR(R102="",TRIM(I102&amp;"")="",NOT(OR(V102="Diesel",V102="Petrol"))),"",IFERROR(_xlfn.MAXIFS($I$2:$I$501,$R$2:$R$501,R102,$I$2:$I$501,"&lt;"&amp;I102,$V$2:$V$501,"&lt;&gt;AdBlue",$V$2:$V$501,"&lt;&gt;Other"),""))</f>
        <v/>
      </c>
      <c r="AA102" s="32" t="str">
        <f aca="false">IF(OR(Z102="",N(Z102)=0),"",I102-Z102)</f>
        <v/>
      </c>
      <c r="AB102" s="32" t="str">
        <f aca="false">IF(OR(R102="",TRIM(I102&amp;"")="",X102=""),"",IFERROR(_xlfn.MAXIFS($I$2:$I$501,$R$2:$R$501,R102,$X$2:$X$501,"&lt;"&amp;X102),""))</f>
        <v/>
      </c>
      <c r="AC102" s="32" t="str">
        <f aca="false">IF(V102="Other","Not fuel, ","")&amp;IFERROR(IF(AND(T102&lt;&gt;"",OR(AND(V102="Diesel",T102&lt;&gt;"Diesel"),AND(V102="Petrol",T102&lt;&gt;"Petrol",T102&lt;&gt;"Plug-in hybrid"),AND(V102="Electric",T102&lt;&gt;"Electric",T102&lt;&gt;"Plug-in hybrid"))),"Wrong fuel for this van, ",""),"")&amp;IFERROR(IF(AND(OR(V102="Diesel",V102="Petrol"),N(U102)&gt;0,G102*1&gt;N(U102)*(1+TankMargin)),"More than the tank holds, ",""),"")&amp;IF(AND(TRIM(D102&amp;"")&lt;&gt;"",Q102&lt;&gt;"",SUBSTITUTE(UPPER(Q102)," ","")&lt;&gt;R102),"Card used in another van, ","")&amp;IF(AND(TRIM(D102&amp;"")&lt;&gt;"",S102=0),"Not one of your vans, ","")&amp;IF(AND(A102&lt;&gt;"",R102="",O102&lt;&gt;"",P102=0),"Card not on your Vans list, ","")&amp;IF(N(Y102)&gt;1,"Filled twice that day, ","")&amp;IFERROR(IF(AND(AA102&lt;&gt;"",AA102&lt;MinMiles),"Only "&amp;TEXT(AA102,"#,##0")&amp;" miles since the previous fill, ",""),"")&amp;IFERROR(IF(AND(AB102&lt;&gt;"",N(AB102)&gt;0,I102*1&lt;N(AB102)),"Pump mileage lower than before, ",""),"")&amp;IFERROR(IF(AND(TRIM(I102&amp;"")&lt;&gt;"",TRIM(K102&amp;"")&lt;&gt;"",ABS(I102*1-K102*1)&gt;MileTolerance),"Pump mileage off from the odometer, ",""),"")&amp;IF(J102="No","No receipt from the driver, ","")&amp;IFERROR(IF(AND(W102&lt;&gt;"",OR(W102&lt;DayStart,W102&gt;DayEnd)),"Outside working hours, ",""),"")&amp;IFERROR(IF(AND(X102&lt;&gt;"",WEEKDAY(X102,2)=6,FlagSat="Yes"),"Saturday, ",""),"")&amp;IFERROR(IF(AND(X102&lt;&gt;"",WEEKDAY(X102,2)=7,FlagSun="Yes"),"Sunday, ",""),"")&amp;IF(AND(FlagPremium="Yes",OR(V102="Diesel",V102="Petrol"),OR(ISNUMBER(SEARCH("super",F102)),ISNUMBER(SEARCH("premium",F102)),ISNUMBER(SEARCH("ultimate",F102)),ISNUMBER(SEARCH("v-power",F102)),ISNUMBER(SEARCH("momentum",F102)),ISNUMBER(SEARCH("supreme",F102)))),"Premium fuel, ","")</f>
        <v/>
      </c>
      <c r="AD102" s="32" t="n">
        <f aca="false">IF(AC102="",0,1)</f>
        <v>0</v>
      </c>
      <c r="AE102" s="32" t="n">
        <f aca="false">IF(A102="",0,1)</f>
        <v>0</v>
      </c>
    </row>
    <row r="103" customFormat="false" ht="15" hidden="false" customHeight="false" outlineLevel="0" collapsed="false">
      <c r="A103" s="24"/>
      <c r="B103" s="25"/>
      <c r="C103" s="21"/>
      <c r="D103" s="19"/>
      <c r="E103" s="19"/>
      <c r="F103" s="19"/>
      <c r="G103" s="26"/>
      <c r="H103" s="27"/>
      <c r="I103" s="28"/>
      <c r="J103" s="19"/>
      <c r="K103" s="28"/>
      <c r="L103" s="29" t="str">
        <f aca="false">IF(AC103="","",LEFT(AC103,LEN(AC103)-2))</f>
        <v/>
      </c>
      <c r="M103" s="30"/>
      <c r="N103" s="30"/>
      <c r="O103" s="32" t="str">
        <f aca="false">IF(TRIM(C103&amp;"")="","",RIGHT(SUBSTITUTE(SUBSTITUTE(C103&amp;""," ",""),"*",""),4))</f>
        <v/>
      </c>
      <c r="P103" s="32" t="n">
        <f aca="false">IF(O103="",0,IFERROR(MATCH(O103,Vans!$D$2:$D$51,0),IFERROR(MATCH(VALUE(O103),Vans!$D$2:$D$51,0),0)))</f>
        <v>0</v>
      </c>
      <c r="Q103" s="32" t="str">
        <f aca="false">IF(P103=0,"",INDEX(Vans!$A$2:$A$51,P103)&amp;"")</f>
        <v/>
      </c>
      <c r="R103" s="32" t="str">
        <f aca="false">IF(A103="","",IF(TRIM(D103&amp;"")&lt;&gt;"",SUBSTITUTE(UPPER(TRIM(D103&amp;""))," ",""),SUBSTITUTE(UPPER(Q103)," ","")))</f>
        <v/>
      </c>
      <c r="S103" s="32" t="n">
        <f aca="false">IF(R103="",0,IFERROR(MATCH(R103,Vans!$G$2:$G$51,0),0))</f>
        <v>0</v>
      </c>
      <c r="T103" s="32" t="str">
        <f aca="false">IF(S103=0,"",INDEX(Vans!$B$2:$B$51,S103)&amp;"")</f>
        <v/>
      </c>
      <c r="U103" s="32" t="str">
        <f aca="false">IF(S103=0,"",INDEX(Vans!$C$2:$C$51,S103))</f>
        <v/>
      </c>
      <c r="V103" s="32" t="str">
        <f aca="false">IF(TRIM(F103&amp;"")="","",IF(ISNUMBER(SEARCH("adblue",F103)),"AdBlue",IF(OR(ISNUMBER(SEARCH("diesel",F103)),ISNUMBER(SEARCH("derv",F103)),ISNUMBER(SEARCH("ulsd",F103))),"Diesel",IF(OR(ISNUMBER(SEARCH("unleaded",F103)),ISNUMBER(SEARCH("petrol",F103)),ISNUMBER(SEARCH("ulp",F103))),"Petrol",IF(OR(ISNUMBER(SEARCH("electric",F103)),ISNUMBER(SEARCH("charg",F103)),ISNUMBER(SEARCH("kwh",F103))),"Electric","Other")))))</f>
        <v/>
      </c>
      <c r="W103" s="34" t="str">
        <f aca="false">IF(TRIM(B103&amp;"")&lt;&gt;"",IFERROR(MOD(B103*1,1),""),IF(A103="","",IFERROR(IF(MOD(A103*1,1)&gt;0,MOD(A103*1,1),""),"")))</f>
        <v/>
      </c>
      <c r="X103" s="35" t="str">
        <f aca="false">IF(A103="","",IFERROR(INT(A103*1),""))</f>
        <v/>
      </c>
      <c r="Y103" s="32" t="str">
        <f aca="false">IF(OR(X103="",NOT(OR(V103="Diesel",V103="Petrol"))),"",MAX(IF(O103="",0,COUNTIFS($O$2:$O$501,O103,$X$2:$X$501,X103,$V$2:$V$501,"Diesel")+COUNTIFS($O$2:$O$501,O103,$X$2:$X$501,X103,$V$2:$V$501,"Petrol")),IF(R103="",0,COUNTIFS($R$2:$R$501,R103,$X$2:$X$501,X103,$V$2:$V$501,"Diesel")+COUNTIFS($R$2:$R$501,R103,$X$2:$X$501,X103,$V$2:$V$501,"Petrol"))))</f>
        <v/>
      </c>
      <c r="Z103" s="32" t="str">
        <f aca="false">IF(OR(R103="",TRIM(I103&amp;"")="",NOT(OR(V103="Diesel",V103="Petrol"))),"",IFERROR(_xlfn.MAXIFS($I$2:$I$501,$R$2:$R$501,R103,$I$2:$I$501,"&lt;"&amp;I103,$V$2:$V$501,"&lt;&gt;AdBlue",$V$2:$V$501,"&lt;&gt;Other"),""))</f>
        <v/>
      </c>
      <c r="AA103" s="32" t="str">
        <f aca="false">IF(OR(Z103="",N(Z103)=0),"",I103-Z103)</f>
        <v/>
      </c>
      <c r="AB103" s="32" t="str">
        <f aca="false">IF(OR(R103="",TRIM(I103&amp;"")="",X103=""),"",IFERROR(_xlfn.MAXIFS($I$2:$I$501,$R$2:$R$501,R103,$X$2:$X$501,"&lt;"&amp;X103),""))</f>
        <v/>
      </c>
      <c r="AC103" s="32" t="str">
        <f aca="false">IF(V103="Other","Not fuel, ","")&amp;IFERROR(IF(AND(T103&lt;&gt;"",OR(AND(V103="Diesel",T103&lt;&gt;"Diesel"),AND(V103="Petrol",T103&lt;&gt;"Petrol",T103&lt;&gt;"Plug-in hybrid"),AND(V103="Electric",T103&lt;&gt;"Electric",T103&lt;&gt;"Plug-in hybrid"))),"Wrong fuel for this van, ",""),"")&amp;IFERROR(IF(AND(OR(V103="Diesel",V103="Petrol"),N(U103)&gt;0,G103*1&gt;N(U103)*(1+TankMargin)),"More than the tank holds, ",""),"")&amp;IF(AND(TRIM(D103&amp;"")&lt;&gt;"",Q103&lt;&gt;"",SUBSTITUTE(UPPER(Q103)," ","")&lt;&gt;R103),"Card used in another van, ","")&amp;IF(AND(TRIM(D103&amp;"")&lt;&gt;"",S103=0),"Not one of your vans, ","")&amp;IF(AND(A103&lt;&gt;"",R103="",O103&lt;&gt;"",P103=0),"Card not on your Vans list, ","")&amp;IF(N(Y103)&gt;1,"Filled twice that day, ","")&amp;IFERROR(IF(AND(AA103&lt;&gt;"",AA103&lt;MinMiles),"Only "&amp;TEXT(AA103,"#,##0")&amp;" miles since the previous fill, ",""),"")&amp;IFERROR(IF(AND(AB103&lt;&gt;"",N(AB103)&gt;0,I103*1&lt;N(AB103)),"Pump mileage lower than before, ",""),"")&amp;IFERROR(IF(AND(TRIM(I103&amp;"")&lt;&gt;"",TRIM(K103&amp;"")&lt;&gt;"",ABS(I103*1-K103*1)&gt;MileTolerance),"Pump mileage off from the odometer, ",""),"")&amp;IF(J103="No","No receipt from the driver, ","")&amp;IFERROR(IF(AND(W103&lt;&gt;"",OR(W103&lt;DayStart,W103&gt;DayEnd)),"Outside working hours, ",""),"")&amp;IFERROR(IF(AND(X103&lt;&gt;"",WEEKDAY(X103,2)=6,FlagSat="Yes"),"Saturday, ",""),"")&amp;IFERROR(IF(AND(X103&lt;&gt;"",WEEKDAY(X103,2)=7,FlagSun="Yes"),"Sunday, ",""),"")&amp;IF(AND(FlagPremium="Yes",OR(V103="Diesel",V103="Petrol"),OR(ISNUMBER(SEARCH("super",F103)),ISNUMBER(SEARCH("premium",F103)),ISNUMBER(SEARCH("ultimate",F103)),ISNUMBER(SEARCH("v-power",F103)),ISNUMBER(SEARCH("momentum",F103)),ISNUMBER(SEARCH("supreme",F103)))),"Premium fuel, ","")</f>
        <v/>
      </c>
      <c r="AD103" s="32" t="n">
        <f aca="false">IF(AC103="",0,1)</f>
        <v>0</v>
      </c>
      <c r="AE103" s="32" t="n">
        <f aca="false">IF(A103="",0,1)</f>
        <v>0</v>
      </c>
    </row>
    <row r="104" customFormat="false" ht="15" hidden="false" customHeight="false" outlineLevel="0" collapsed="false">
      <c r="A104" s="24"/>
      <c r="B104" s="25"/>
      <c r="C104" s="21"/>
      <c r="D104" s="19"/>
      <c r="E104" s="19"/>
      <c r="F104" s="19"/>
      <c r="G104" s="26"/>
      <c r="H104" s="27"/>
      <c r="I104" s="28"/>
      <c r="J104" s="19"/>
      <c r="K104" s="28"/>
      <c r="L104" s="29" t="str">
        <f aca="false">IF(AC104="","",LEFT(AC104,LEN(AC104)-2))</f>
        <v/>
      </c>
      <c r="M104" s="30"/>
      <c r="N104" s="30"/>
      <c r="O104" s="32" t="str">
        <f aca="false">IF(TRIM(C104&amp;"")="","",RIGHT(SUBSTITUTE(SUBSTITUTE(C104&amp;""," ",""),"*",""),4))</f>
        <v/>
      </c>
      <c r="P104" s="32" t="n">
        <f aca="false">IF(O104="",0,IFERROR(MATCH(O104,Vans!$D$2:$D$51,0),IFERROR(MATCH(VALUE(O104),Vans!$D$2:$D$51,0),0)))</f>
        <v>0</v>
      </c>
      <c r="Q104" s="32" t="str">
        <f aca="false">IF(P104=0,"",INDEX(Vans!$A$2:$A$51,P104)&amp;"")</f>
        <v/>
      </c>
      <c r="R104" s="32" t="str">
        <f aca="false">IF(A104="","",IF(TRIM(D104&amp;"")&lt;&gt;"",SUBSTITUTE(UPPER(TRIM(D104&amp;""))," ",""),SUBSTITUTE(UPPER(Q104)," ","")))</f>
        <v/>
      </c>
      <c r="S104" s="32" t="n">
        <f aca="false">IF(R104="",0,IFERROR(MATCH(R104,Vans!$G$2:$G$51,0),0))</f>
        <v>0</v>
      </c>
      <c r="T104" s="32" t="str">
        <f aca="false">IF(S104=0,"",INDEX(Vans!$B$2:$B$51,S104)&amp;"")</f>
        <v/>
      </c>
      <c r="U104" s="32" t="str">
        <f aca="false">IF(S104=0,"",INDEX(Vans!$C$2:$C$51,S104))</f>
        <v/>
      </c>
      <c r="V104" s="32" t="str">
        <f aca="false">IF(TRIM(F104&amp;"")="","",IF(ISNUMBER(SEARCH("adblue",F104)),"AdBlue",IF(OR(ISNUMBER(SEARCH("diesel",F104)),ISNUMBER(SEARCH("derv",F104)),ISNUMBER(SEARCH("ulsd",F104))),"Diesel",IF(OR(ISNUMBER(SEARCH("unleaded",F104)),ISNUMBER(SEARCH("petrol",F104)),ISNUMBER(SEARCH("ulp",F104))),"Petrol",IF(OR(ISNUMBER(SEARCH("electric",F104)),ISNUMBER(SEARCH("charg",F104)),ISNUMBER(SEARCH("kwh",F104))),"Electric","Other")))))</f>
        <v/>
      </c>
      <c r="W104" s="34" t="str">
        <f aca="false">IF(TRIM(B104&amp;"")&lt;&gt;"",IFERROR(MOD(B104*1,1),""),IF(A104="","",IFERROR(IF(MOD(A104*1,1)&gt;0,MOD(A104*1,1),""),"")))</f>
        <v/>
      </c>
      <c r="X104" s="35" t="str">
        <f aca="false">IF(A104="","",IFERROR(INT(A104*1),""))</f>
        <v/>
      </c>
      <c r="Y104" s="32" t="str">
        <f aca="false">IF(OR(X104="",NOT(OR(V104="Diesel",V104="Petrol"))),"",MAX(IF(O104="",0,COUNTIFS($O$2:$O$501,O104,$X$2:$X$501,X104,$V$2:$V$501,"Diesel")+COUNTIFS($O$2:$O$501,O104,$X$2:$X$501,X104,$V$2:$V$501,"Petrol")),IF(R104="",0,COUNTIFS($R$2:$R$501,R104,$X$2:$X$501,X104,$V$2:$V$501,"Diesel")+COUNTIFS($R$2:$R$501,R104,$X$2:$X$501,X104,$V$2:$V$501,"Petrol"))))</f>
        <v/>
      </c>
      <c r="Z104" s="32" t="str">
        <f aca="false">IF(OR(R104="",TRIM(I104&amp;"")="",NOT(OR(V104="Diesel",V104="Petrol"))),"",IFERROR(_xlfn.MAXIFS($I$2:$I$501,$R$2:$R$501,R104,$I$2:$I$501,"&lt;"&amp;I104,$V$2:$V$501,"&lt;&gt;AdBlue",$V$2:$V$501,"&lt;&gt;Other"),""))</f>
        <v/>
      </c>
      <c r="AA104" s="32" t="str">
        <f aca="false">IF(OR(Z104="",N(Z104)=0),"",I104-Z104)</f>
        <v/>
      </c>
      <c r="AB104" s="32" t="str">
        <f aca="false">IF(OR(R104="",TRIM(I104&amp;"")="",X104=""),"",IFERROR(_xlfn.MAXIFS($I$2:$I$501,$R$2:$R$501,R104,$X$2:$X$501,"&lt;"&amp;X104),""))</f>
        <v/>
      </c>
      <c r="AC104" s="32" t="str">
        <f aca="false">IF(V104="Other","Not fuel, ","")&amp;IFERROR(IF(AND(T104&lt;&gt;"",OR(AND(V104="Diesel",T104&lt;&gt;"Diesel"),AND(V104="Petrol",T104&lt;&gt;"Petrol",T104&lt;&gt;"Plug-in hybrid"),AND(V104="Electric",T104&lt;&gt;"Electric",T104&lt;&gt;"Plug-in hybrid"))),"Wrong fuel for this van, ",""),"")&amp;IFERROR(IF(AND(OR(V104="Diesel",V104="Petrol"),N(U104)&gt;0,G104*1&gt;N(U104)*(1+TankMargin)),"More than the tank holds, ",""),"")&amp;IF(AND(TRIM(D104&amp;"")&lt;&gt;"",Q104&lt;&gt;"",SUBSTITUTE(UPPER(Q104)," ","")&lt;&gt;R104),"Card used in another van, ","")&amp;IF(AND(TRIM(D104&amp;"")&lt;&gt;"",S104=0),"Not one of your vans, ","")&amp;IF(AND(A104&lt;&gt;"",R104="",O104&lt;&gt;"",P104=0),"Card not on your Vans list, ","")&amp;IF(N(Y104)&gt;1,"Filled twice that day, ","")&amp;IFERROR(IF(AND(AA104&lt;&gt;"",AA104&lt;MinMiles),"Only "&amp;TEXT(AA104,"#,##0")&amp;" miles since the previous fill, ",""),"")&amp;IFERROR(IF(AND(AB104&lt;&gt;"",N(AB104)&gt;0,I104*1&lt;N(AB104)),"Pump mileage lower than before, ",""),"")&amp;IFERROR(IF(AND(TRIM(I104&amp;"")&lt;&gt;"",TRIM(K104&amp;"")&lt;&gt;"",ABS(I104*1-K104*1)&gt;MileTolerance),"Pump mileage off from the odometer, ",""),"")&amp;IF(J104="No","No receipt from the driver, ","")&amp;IFERROR(IF(AND(W104&lt;&gt;"",OR(W104&lt;DayStart,W104&gt;DayEnd)),"Outside working hours, ",""),"")&amp;IFERROR(IF(AND(X104&lt;&gt;"",WEEKDAY(X104,2)=6,FlagSat="Yes"),"Saturday, ",""),"")&amp;IFERROR(IF(AND(X104&lt;&gt;"",WEEKDAY(X104,2)=7,FlagSun="Yes"),"Sunday, ",""),"")&amp;IF(AND(FlagPremium="Yes",OR(V104="Diesel",V104="Petrol"),OR(ISNUMBER(SEARCH("super",F104)),ISNUMBER(SEARCH("premium",F104)),ISNUMBER(SEARCH("ultimate",F104)),ISNUMBER(SEARCH("v-power",F104)),ISNUMBER(SEARCH("momentum",F104)),ISNUMBER(SEARCH("supreme",F104)))),"Premium fuel, ","")</f>
        <v/>
      </c>
      <c r="AD104" s="32" t="n">
        <f aca="false">IF(AC104="",0,1)</f>
        <v>0</v>
      </c>
      <c r="AE104" s="32" t="n">
        <f aca="false">IF(A104="",0,1)</f>
        <v>0</v>
      </c>
    </row>
    <row r="105" customFormat="false" ht="15" hidden="false" customHeight="false" outlineLevel="0" collapsed="false">
      <c r="A105" s="24"/>
      <c r="B105" s="25"/>
      <c r="C105" s="21"/>
      <c r="D105" s="19"/>
      <c r="E105" s="19"/>
      <c r="F105" s="19"/>
      <c r="G105" s="26"/>
      <c r="H105" s="27"/>
      <c r="I105" s="28"/>
      <c r="J105" s="19"/>
      <c r="K105" s="28"/>
      <c r="L105" s="29" t="str">
        <f aca="false">IF(AC105="","",LEFT(AC105,LEN(AC105)-2))</f>
        <v/>
      </c>
      <c r="M105" s="30"/>
      <c r="N105" s="30"/>
      <c r="O105" s="32" t="str">
        <f aca="false">IF(TRIM(C105&amp;"")="","",RIGHT(SUBSTITUTE(SUBSTITUTE(C105&amp;""," ",""),"*",""),4))</f>
        <v/>
      </c>
      <c r="P105" s="32" t="n">
        <f aca="false">IF(O105="",0,IFERROR(MATCH(O105,Vans!$D$2:$D$51,0),IFERROR(MATCH(VALUE(O105),Vans!$D$2:$D$51,0),0)))</f>
        <v>0</v>
      </c>
      <c r="Q105" s="32" t="str">
        <f aca="false">IF(P105=0,"",INDEX(Vans!$A$2:$A$51,P105)&amp;"")</f>
        <v/>
      </c>
      <c r="R105" s="32" t="str">
        <f aca="false">IF(A105="","",IF(TRIM(D105&amp;"")&lt;&gt;"",SUBSTITUTE(UPPER(TRIM(D105&amp;""))," ",""),SUBSTITUTE(UPPER(Q105)," ","")))</f>
        <v/>
      </c>
      <c r="S105" s="32" t="n">
        <f aca="false">IF(R105="",0,IFERROR(MATCH(R105,Vans!$G$2:$G$51,0),0))</f>
        <v>0</v>
      </c>
      <c r="T105" s="32" t="str">
        <f aca="false">IF(S105=0,"",INDEX(Vans!$B$2:$B$51,S105)&amp;"")</f>
        <v/>
      </c>
      <c r="U105" s="32" t="str">
        <f aca="false">IF(S105=0,"",INDEX(Vans!$C$2:$C$51,S105))</f>
        <v/>
      </c>
      <c r="V105" s="32" t="str">
        <f aca="false">IF(TRIM(F105&amp;"")="","",IF(ISNUMBER(SEARCH("adblue",F105)),"AdBlue",IF(OR(ISNUMBER(SEARCH("diesel",F105)),ISNUMBER(SEARCH("derv",F105)),ISNUMBER(SEARCH("ulsd",F105))),"Diesel",IF(OR(ISNUMBER(SEARCH("unleaded",F105)),ISNUMBER(SEARCH("petrol",F105)),ISNUMBER(SEARCH("ulp",F105))),"Petrol",IF(OR(ISNUMBER(SEARCH("electric",F105)),ISNUMBER(SEARCH("charg",F105)),ISNUMBER(SEARCH("kwh",F105))),"Electric","Other")))))</f>
        <v/>
      </c>
      <c r="W105" s="34" t="str">
        <f aca="false">IF(TRIM(B105&amp;"")&lt;&gt;"",IFERROR(MOD(B105*1,1),""),IF(A105="","",IFERROR(IF(MOD(A105*1,1)&gt;0,MOD(A105*1,1),""),"")))</f>
        <v/>
      </c>
      <c r="X105" s="35" t="str">
        <f aca="false">IF(A105="","",IFERROR(INT(A105*1),""))</f>
        <v/>
      </c>
      <c r="Y105" s="32" t="str">
        <f aca="false">IF(OR(X105="",NOT(OR(V105="Diesel",V105="Petrol"))),"",MAX(IF(O105="",0,COUNTIFS($O$2:$O$501,O105,$X$2:$X$501,X105,$V$2:$V$501,"Diesel")+COUNTIFS($O$2:$O$501,O105,$X$2:$X$501,X105,$V$2:$V$501,"Petrol")),IF(R105="",0,COUNTIFS($R$2:$R$501,R105,$X$2:$X$501,X105,$V$2:$V$501,"Diesel")+COUNTIFS($R$2:$R$501,R105,$X$2:$X$501,X105,$V$2:$V$501,"Petrol"))))</f>
        <v/>
      </c>
      <c r="Z105" s="32" t="str">
        <f aca="false">IF(OR(R105="",TRIM(I105&amp;"")="",NOT(OR(V105="Diesel",V105="Petrol"))),"",IFERROR(_xlfn.MAXIFS($I$2:$I$501,$R$2:$R$501,R105,$I$2:$I$501,"&lt;"&amp;I105,$V$2:$V$501,"&lt;&gt;AdBlue",$V$2:$V$501,"&lt;&gt;Other"),""))</f>
        <v/>
      </c>
      <c r="AA105" s="32" t="str">
        <f aca="false">IF(OR(Z105="",N(Z105)=0),"",I105-Z105)</f>
        <v/>
      </c>
      <c r="AB105" s="32" t="str">
        <f aca="false">IF(OR(R105="",TRIM(I105&amp;"")="",X105=""),"",IFERROR(_xlfn.MAXIFS($I$2:$I$501,$R$2:$R$501,R105,$X$2:$X$501,"&lt;"&amp;X105),""))</f>
        <v/>
      </c>
      <c r="AC105" s="32" t="str">
        <f aca="false">IF(V105="Other","Not fuel, ","")&amp;IFERROR(IF(AND(T105&lt;&gt;"",OR(AND(V105="Diesel",T105&lt;&gt;"Diesel"),AND(V105="Petrol",T105&lt;&gt;"Petrol",T105&lt;&gt;"Plug-in hybrid"),AND(V105="Electric",T105&lt;&gt;"Electric",T105&lt;&gt;"Plug-in hybrid"))),"Wrong fuel for this van, ",""),"")&amp;IFERROR(IF(AND(OR(V105="Diesel",V105="Petrol"),N(U105)&gt;0,G105*1&gt;N(U105)*(1+TankMargin)),"More than the tank holds, ",""),"")&amp;IF(AND(TRIM(D105&amp;"")&lt;&gt;"",Q105&lt;&gt;"",SUBSTITUTE(UPPER(Q105)," ","")&lt;&gt;R105),"Card used in another van, ","")&amp;IF(AND(TRIM(D105&amp;"")&lt;&gt;"",S105=0),"Not one of your vans, ","")&amp;IF(AND(A105&lt;&gt;"",R105="",O105&lt;&gt;"",P105=0),"Card not on your Vans list, ","")&amp;IF(N(Y105)&gt;1,"Filled twice that day, ","")&amp;IFERROR(IF(AND(AA105&lt;&gt;"",AA105&lt;MinMiles),"Only "&amp;TEXT(AA105,"#,##0")&amp;" miles since the previous fill, ",""),"")&amp;IFERROR(IF(AND(AB105&lt;&gt;"",N(AB105)&gt;0,I105*1&lt;N(AB105)),"Pump mileage lower than before, ",""),"")&amp;IFERROR(IF(AND(TRIM(I105&amp;"")&lt;&gt;"",TRIM(K105&amp;"")&lt;&gt;"",ABS(I105*1-K105*1)&gt;MileTolerance),"Pump mileage off from the odometer, ",""),"")&amp;IF(J105="No","No receipt from the driver, ","")&amp;IFERROR(IF(AND(W105&lt;&gt;"",OR(W105&lt;DayStart,W105&gt;DayEnd)),"Outside working hours, ",""),"")&amp;IFERROR(IF(AND(X105&lt;&gt;"",WEEKDAY(X105,2)=6,FlagSat="Yes"),"Saturday, ",""),"")&amp;IFERROR(IF(AND(X105&lt;&gt;"",WEEKDAY(X105,2)=7,FlagSun="Yes"),"Sunday, ",""),"")&amp;IF(AND(FlagPremium="Yes",OR(V105="Diesel",V105="Petrol"),OR(ISNUMBER(SEARCH("super",F105)),ISNUMBER(SEARCH("premium",F105)),ISNUMBER(SEARCH("ultimate",F105)),ISNUMBER(SEARCH("v-power",F105)),ISNUMBER(SEARCH("momentum",F105)),ISNUMBER(SEARCH("supreme",F105)))),"Premium fuel, ","")</f>
        <v/>
      </c>
      <c r="AD105" s="32" t="n">
        <f aca="false">IF(AC105="",0,1)</f>
        <v>0</v>
      </c>
      <c r="AE105" s="32" t="n">
        <f aca="false">IF(A105="",0,1)</f>
        <v>0</v>
      </c>
    </row>
    <row r="106" customFormat="false" ht="15" hidden="false" customHeight="false" outlineLevel="0" collapsed="false">
      <c r="A106" s="24"/>
      <c r="B106" s="25"/>
      <c r="C106" s="21"/>
      <c r="D106" s="19"/>
      <c r="E106" s="19"/>
      <c r="F106" s="19"/>
      <c r="G106" s="26"/>
      <c r="H106" s="27"/>
      <c r="I106" s="28"/>
      <c r="J106" s="19"/>
      <c r="K106" s="28"/>
      <c r="L106" s="29" t="str">
        <f aca="false">IF(AC106="","",LEFT(AC106,LEN(AC106)-2))</f>
        <v/>
      </c>
      <c r="M106" s="30"/>
      <c r="N106" s="30"/>
      <c r="O106" s="32" t="str">
        <f aca="false">IF(TRIM(C106&amp;"")="","",RIGHT(SUBSTITUTE(SUBSTITUTE(C106&amp;""," ",""),"*",""),4))</f>
        <v/>
      </c>
      <c r="P106" s="32" t="n">
        <f aca="false">IF(O106="",0,IFERROR(MATCH(O106,Vans!$D$2:$D$51,0),IFERROR(MATCH(VALUE(O106),Vans!$D$2:$D$51,0),0)))</f>
        <v>0</v>
      </c>
      <c r="Q106" s="32" t="str">
        <f aca="false">IF(P106=0,"",INDEX(Vans!$A$2:$A$51,P106)&amp;"")</f>
        <v/>
      </c>
      <c r="R106" s="32" t="str">
        <f aca="false">IF(A106="","",IF(TRIM(D106&amp;"")&lt;&gt;"",SUBSTITUTE(UPPER(TRIM(D106&amp;""))," ",""),SUBSTITUTE(UPPER(Q106)," ","")))</f>
        <v/>
      </c>
      <c r="S106" s="32" t="n">
        <f aca="false">IF(R106="",0,IFERROR(MATCH(R106,Vans!$G$2:$G$51,0),0))</f>
        <v>0</v>
      </c>
      <c r="T106" s="32" t="str">
        <f aca="false">IF(S106=0,"",INDEX(Vans!$B$2:$B$51,S106)&amp;"")</f>
        <v/>
      </c>
      <c r="U106" s="32" t="str">
        <f aca="false">IF(S106=0,"",INDEX(Vans!$C$2:$C$51,S106))</f>
        <v/>
      </c>
      <c r="V106" s="32" t="str">
        <f aca="false">IF(TRIM(F106&amp;"")="","",IF(ISNUMBER(SEARCH("adblue",F106)),"AdBlue",IF(OR(ISNUMBER(SEARCH("diesel",F106)),ISNUMBER(SEARCH("derv",F106)),ISNUMBER(SEARCH("ulsd",F106))),"Diesel",IF(OR(ISNUMBER(SEARCH("unleaded",F106)),ISNUMBER(SEARCH("petrol",F106)),ISNUMBER(SEARCH("ulp",F106))),"Petrol",IF(OR(ISNUMBER(SEARCH("electric",F106)),ISNUMBER(SEARCH("charg",F106)),ISNUMBER(SEARCH("kwh",F106))),"Electric","Other")))))</f>
        <v/>
      </c>
      <c r="W106" s="34" t="str">
        <f aca="false">IF(TRIM(B106&amp;"")&lt;&gt;"",IFERROR(MOD(B106*1,1),""),IF(A106="","",IFERROR(IF(MOD(A106*1,1)&gt;0,MOD(A106*1,1),""),"")))</f>
        <v/>
      </c>
      <c r="X106" s="35" t="str">
        <f aca="false">IF(A106="","",IFERROR(INT(A106*1),""))</f>
        <v/>
      </c>
      <c r="Y106" s="32" t="str">
        <f aca="false">IF(OR(X106="",NOT(OR(V106="Diesel",V106="Petrol"))),"",MAX(IF(O106="",0,COUNTIFS($O$2:$O$501,O106,$X$2:$X$501,X106,$V$2:$V$501,"Diesel")+COUNTIFS($O$2:$O$501,O106,$X$2:$X$501,X106,$V$2:$V$501,"Petrol")),IF(R106="",0,COUNTIFS($R$2:$R$501,R106,$X$2:$X$501,X106,$V$2:$V$501,"Diesel")+COUNTIFS($R$2:$R$501,R106,$X$2:$X$501,X106,$V$2:$V$501,"Petrol"))))</f>
        <v/>
      </c>
      <c r="Z106" s="32" t="str">
        <f aca="false">IF(OR(R106="",TRIM(I106&amp;"")="",NOT(OR(V106="Diesel",V106="Petrol"))),"",IFERROR(_xlfn.MAXIFS($I$2:$I$501,$R$2:$R$501,R106,$I$2:$I$501,"&lt;"&amp;I106,$V$2:$V$501,"&lt;&gt;AdBlue",$V$2:$V$501,"&lt;&gt;Other"),""))</f>
        <v/>
      </c>
      <c r="AA106" s="32" t="str">
        <f aca="false">IF(OR(Z106="",N(Z106)=0),"",I106-Z106)</f>
        <v/>
      </c>
      <c r="AB106" s="32" t="str">
        <f aca="false">IF(OR(R106="",TRIM(I106&amp;"")="",X106=""),"",IFERROR(_xlfn.MAXIFS($I$2:$I$501,$R$2:$R$501,R106,$X$2:$X$501,"&lt;"&amp;X106),""))</f>
        <v/>
      </c>
      <c r="AC106" s="32" t="str">
        <f aca="false">IF(V106="Other","Not fuel, ","")&amp;IFERROR(IF(AND(T106&lt;&gt;"",OR(AND(V106="Diesel",T106&lt;&gt;"Diesel"),AND(V106="Petrol",T106&lt;&gt;"Petrol",T106&lt;&gt;"Plug-in hybrid"),AND(V106="Electric",T106&lt;&gt;"Electric",T106&lt;&gt;"Plug-in hybrid"))),"Wrong fuel for this van, ",""),"")&amp;IFERROR(IF(AND(OR(V106="Diesel",V106="Petrol"),N(U106)&gt;0,G106*1&gt;N(U106)*(1+TankMargin)),"More than the tank holds, ",""),"")&amp;IF(AND(TRIM(D106&amp;"")&lt;&gt;"",Q106&lt;&gt;"",SUBSTITUTE(UPPER(Q106)," ","")&lt;&gt;R106),"Card used in another van, ","")&amp;IF(AND(TRIM(D106&amp;"")&lt;&gt;"",S106=0),"Not one of your vans, ","")&amp;IF(AND(A106&lt;&gt;"",R106="",O106&lt;&gt;"",P106=0),"Card not on your Vans list, ","")&amp;IF(N(Y106)&gt;1,"Filled twice that day, ","")&amp;IFERROR(IF(AND(AA106&lt;&gt;"",AA106&lt;MinMiles),"Only "&amp;TEXT(AA106,"#,##0")&amp;" miles since the previous fill, ",""),"")&amp;IFERROR(IF(AND(AB106&lt;&gt;"",N(AB106)&gt;0,I106*1&lt;N(AB106)),"Pump mileage lower than before, ",""),"")&amp;IFERROR(IF(AND(TRIM(I106&amp;"")&lt;&gt;"",TRIM(K106&amp;"")&lt;&gt;"",ABS(I106*1-K106*1)&gt;MileTolerance),"Pump mileage off from the odometer, ",""),"")&amp;IF(J106="No","No receipt from the driver, ","")&amp;IFERROR(IF(AND(W106&lt;&gt;"",OR(W106&lt;DayStart,W106&gt;DayEnd)),"Outside working hours, ",""),"")&amp;IFERROR(IF(AND(X106&lt;&gt;"",WEEKDAY(X106,2)=6,FlagSat="Yes"),"Saturday, ",""),"")&amp;IFERROR(IF(AND(X106&lt;&gt;"",WEEKDAY(X106,2)=7,FlagSun="Yes"),"Sunday, ",""),"")&amp;IF(AND(FlagPremium="Yes",OR(V106="Diesel",V106="Petrol"),OR(ISNUMBER(SEARCH("super",F106)),ISNUMBER(SEARCH("premium",F106)),ISNUMBER(SEARCH("ultimate",F106)),ISNUMBER(SEARCH("v-power",F106)),ISNUMBER(SEARCH("momentum",F106)),ISNUMBER(SEARCH("supreme",F106)))),"Premium fuel, ","")</f>
        <v/>
      </c>
      <c r="AD106" s="32" t="n">
        <f aca="false">IF(AC106="",0,1)</f>
        <v>0</v>
      </c>
      <c r="AE106" s="32" t="n">
        <f aca="false">IF(A106="",0,1)</f>
        <v>0</v>
      </c>
    </row>
    <row r="107" customFormat="false" ht="15" hidden="false" customHeight="false" outlineLevel="0" collapsed="false">
      <c r="A107" s="24"/>
      <c r="B107" s="25"/>
      <c r="C107" s="21"/>
      <c r="D107" s="19"/>
      <c r="E107" s="19"/>
      <c r="F107" s="19"/>
      <c r="G107" s="26"/>
      <c r="H107" s="27"/>
      <c r="I107" s="28"/>
      <c r="J107" s="19"/>
      <c r="K107" s="28"/>
      <c r="L107" s="29" t="str">
        <f aca="false">IF(AC107="","",LEFT(AC107,LEN(AC107)-2))</f>
        <v/>
      </c>
      <c r="M107" s="30"/>
      <c r="N107" s="30"/>
      <c r="O107" s="32" t="str">
        <f aca="false">IF(TRIM(C107&amp;"")="","",RIGHT(SUBSTITUTE(SUBSTITUTE(C107&amp;""," ",""),"*",""),4))</f>
        <v/>
      </c>
      <c r="P107" s="32" t="n">
        <f aca="false">IF(O107="",0,IFERROR(MATCH(O107,Vans!$D$2:$D$51,0),IFERROR(MATCH(VALUE(O107),Vans!$D$2:$D$51,0),0)))</f>
        <v>0</v>
      </c>
      <c r="Q107" s="32" t="str">
        <f aca="false">IF(P107=0,"",INDEX(Vans!$A$2:$A$51,P107)&amp;"")</f>
        <v/>
      </c>
      <c r="R107" s="32" t="str">
        <f aca="false">IF(A107="","",IF(TRIM(D107&amp;"")&lt;&gt;"",SUBSTITUTE(UPPER(TRIM(D107&amp;""))," ",""),SUBSTITUTE(UPPER(Q107)," ","")))</f>
        <v/>
      </c>
      <c r="S107" s="32" t="n">
        <f aca="false">IF(R107="",0,IFERROR(MATCH(R107,Vans!$G$2:$G$51,0),0))</f>
        <v>0</v>
      </c>
      <c r="T107" s="32" t="str">
        <f aca="false">IF(S107=0,"",INDEX(Vans!$B$2:$B$51,S107)&amp;"")</f>
        <v/>
      </c>
      <c r="U107" s="32" t="str">
        <f aca="false">IF(S107=0,"",INDEX(Vans!$C$2:$C$51,S107))</f>
        <v/>
      </c>
      <c r="V107" s="32" t="str">
        <f aca="false">IF(TRIM(F107&amp;"")="","",IF(ISNUMBER(SEARCH("adblue",F107)),"AdBlue",IF(OR(ISNUMBER(SEARCH("diesel",F107)),ISNUMBER(SEARCH("derv",F107)),ISNUMBER(SEARCH("ulsd",F107))),"Diesel",IF(OR(ISNUMBER(SEARCH("unleaded",F107)),ISNUMBER(SEARCH("petrol",F107)),ISNUMBER(SEARCH("ulp",F107))),"Petrol",IF(OR(ISNUMBER(SEARCH("electric",F107)),ISNUMBER(SEARCH("charg",F107)),ISNUMBER(SEARCH("kwh",F107))),"Electric","Other")))))</f>
        <v/>
      </c>
      <c r="W107" s="34" t="str">
        <f aca="false">IF(TRIM(B107&amp;"")&lt;&gt;"",IFERROR(MOD(B107*1,1),""),IF(A107="","",IFERROR(IF(MOD(A107*1,1)&gt;0,MOD(A107*1,1),""),"")))</f>
        <v/>
      </c>
      <c r="X107" s="35" t="str">
        <f aca="false">IF(A107="","",IFERROR(INT(A107*1),""))</f>
        <v/>
      </c>
      <c r="Y107" s="32" t="str">
        <f aca="false">IF(OR(X107="",NOT(OR(V107="Diesel",V107="Petrol"))),"",MAX(IF(O107="",0,COUNTIFS($O$2:$O$501,O107,$X$2:$X$501,X107,$V$2:$V$501,"Diesel")+COUNTIFS($O$2:$O$501,O107,$X$2:$X$501,X107,$V$2:$V$501,"Petrol")),IF(R107="",0,COUNTIFS($R$2:$R$501,R107,$X$2:$X$501,X107,$V$2:$V$501,"Diesel")+COUNTIFS($R$2:$R$501,R107,$X$2:$X$501,X107,$V$2:$V$501,"Petrol"))))</f>
        <v/>
      </c>
      <c r="Z107" s="32" t="str">
        <f aca="false">IF(OR(R107="",TRIM(I107&amp;"")="",NOT(OR(V107="Diesel",V107="Petrol"))),"",IFERROR(_xlfn.MAXIFS($I$2:$I$501,$R$2:$R$501,R107,$I$2:$I$501,"&lt;"&amp;I107,$V$2:$V$501,"&lt;&gt;AdBlue",$V$2:$V$501,"&lt;&gt;Other"),""))</f>
        <v/>
      </c>
      <c r="AA107" s="32" t="str">
        <f aca="false">IF(OR(Z107="",N(Z107)=0),"",I107-Z107)</f>
        <v/>
      </c>
      <c r="AB107" s="32" t="str">
        <f aca="false">IF(OR(R107="",TRIM(I107&amp;"")="",X107=""),"",IFERROR(_xlfn.MAXIFS($I$2:$I$501,$R$2:$R$501,R107,$X$2:$X$501,"&lt;"&amp;X107),""))</f>
        <v/>
      </c>
      <c r="AC107" s="32" t="str">
        <f aca="false">IF(V107="Other","Not fuel, ","")&amp;IFERROR(IF(AND(T107&lt;&gt;"",OR(AND(V107="Diesel",T107&lt;&gt;"Diesel"),AND(V107="Petrol",T107&lt;&gt;"Petrol",T107&lt;&gt;"Plug-in hybrid"),AND(V107="Electric",T107&lt;&gt;"Electric",T107&lt;&gt;"Plug-in hybrid"))),"Wrong fuel for this van, ",""),"")&amp;IFERROR(IF(AND(OR(V107="Diesel",V107="Petrol"),N(U107)&gt;0,G107*1&gt;N(U107)*(1+TankMargin)),"More than the tank holds, ",""),"")&amp;IF(AND(TRIM(D107&amp;"")&lt;&gt;"",Q107&lt;&gt;"",SUBSTITUTE(UPPER(Q107)," ","")&lt;&gt;R107),"Card used in another van, ","")&amp;IF(AND(TRIM(D107&amp;"")&lt;&gt;"",S107=0),"Not one of your vans, ","")&amp;IF(AND(A107&lt;&gt;"",R107="",O107&lt;&gt;"",P107=0),"Card not on your Vans list, ","")&amp;IF(N(Y107)&gt;1,"Filled twice that day, ","")&amp;IFERROR(IF(AND(AA107&lt;&gt;"",AA107&lt;MinMiles),"Only "&amp;TEXT(AA107,"#,##0")&amp;" miles since the previous fill, ",""),"")&amp;IFERROR(IF(AND(AB107&lt;&gt;"",N(AB107)&gt;0,I107*1&lt;N(AB107)),"Pump mileage lower than before, ",""),"")&amp;IFERROR(IF(AND(TRIM(I107&amp;"")&lt;&gt;"",TRIM(K107&amp;"")&lt;&gt;"",ABS(I107*1-K107*1)&gt;MileTolerance),"Pump mileage off from the odometer, ",""),"")&amp;IF(J107="No","No receipt from the driver, ","")&amp;IFERROR(IF(AND(W107&lt;&gt;"",OR(W107&lt;DayStart,W107&gt;DayEnd)),"Outside working hours, ",""),"")&amp;IFERROR(IF(AND(X107&lt;&gt;"",WEEKDAY(X107,2)=6,FlagSat="Yes"),"Saturday, ",""),"")&amp;IFERROR(IF(AND(X107&lt;&gt;"",WEEKDAY(X107,2)=7,FlagSun="Yes"),"Sunday, ",""),"")&amp;IF(AND(FlagPremium="Yes",OR(V107="Diesel",V107="Petrol"),OR(ISNUMBER(SEARCH("super",F107)),ISNUMBER(SEARCH("premium",F107)),ISNUMBER(SEARCH("ultimate",F107)),ISNUMBER(SEARCH("v-power",F107)),ISNUMBER(SEARCH("momentum",F107)),ISNUMBER(SEARCH("supreme",F107)))),"Premium fuel, ","")</f>
        <v/>
      </c>
      <c r="AD107" s="32" t="n">
        <f aca="false">IF(AC107="",0,1)</f>
        <v>0</v>
      </c>
      <c r="AE107" s="32" t="n">
        <f aca="false">IF(A107="",0,1)</f>
        <v>0</v>
      </c>
    </row>
    <row r="108" customFormat="false" ht="15" hidden="false" customHeight="false" outlineLevel="0" collapsed="false">
      <c r="A108" s="24"/>
      <c r="B108" s="25"/>
      <c r="C108" s="21"/>
      <c r="D108" s="19"/>
      <c r="E108" s="19"/>
      <c r="F108" s="19"/>
      <c r="G108" s="26"/>
      <c r="H108" s="27"/>
      <c r="I108" s="28"/>
      <c r="J108" s="19"/>
      <c r="K108" s="28"/>
      <c r="L108" s="29" t="str">
        <f aca="false">IF(AC108="","",LEFT(AC108,LEN(AC108)-2))</f>
        <v/>
      </c>
      <c r="M108" s="30"/>
      <c r="N108" s="30"/>
      <c r="O108" s="32" t="str">
        <f aca="false">IF(TRIM(C108&amp;"")="","",RIGHT(SUBSTITUTE(SUBSTITUTE(C108&amp;""," ",""),"*",""),4))</f>
        <v/>
      </c>
      <c r="P108" s="32" t="n">
        <f aca="false">IF(O108="",0,IFERROR(MATCH(O108,Vans!$D$2:$D$51,0),IFERROR(MATCH(VALUE(O108),Vans!$D$2:$D$51,0),0)))</f>
        <v>0</v>
      </c>
      <c r="Q108" s="32" t="str">
        <f aca="false">IF(P108=0,"",INDEX(Vans!$A$2:$A$51,P108)&amp;"")</f>
        <v/>
      </c>
      <c r="R108" s="32" t="str">
        <f aca="false">IF(A108="","",IF(TRIM(D108&amp;"")&lt;&gt;"",SUBSTITUTE(UPPER(TRIM(D108&amp;""))," ",""),SUBSTITUTE(UPPER(Q108)," ","")))</f>
        <v/>
      </c>
      <c r="S108" s="32" t="n">
        <f aca="false">IF(R108="",0,IFERROR(MATCH(R108,Vans!$G$2:$G$51,0),0))</f>
        <v>0</v>
      </c>
      <c r="T108" s="32" t="str">
        <f aca="false">IF(S108=0,"",INDEX(Vans!$B$2:$B$51,S108)&amp;"")</f>
        <v/>
      </c>
      <c r="U108" s="32" t="str">
        <f aca="false">IF(S108=0,"",INDEX(Vans!$C$2:$C$51,S108))</f>
        <v/>
      </c>
      <c r="V108" s="32" t="str">
        <f aca="false">IF(TRIM(F108&amp;"")="","",IF(ISNUMBER(SEARCH("adblue",F108)),"AdBlue",IF(OR(ISNUMBER(SEARCH("diesel",F108)),ISNUMBER(SEARCH("derv",F108)),ISNUMBER(SEARCH("ulsd",F108))),"Diesel",IF(OR(ISNUMBER(SEARCH("unleaded",F108)),ISNUMBER(SEARCH("petrol",F108)),ISNUMBER(SEARCH("ulp",F108))),"Petrol",IF(OR(ISNUMBER(SEARCH("electric",F108)),ISNUMBER(SEARCH("charg",F108)),ISNUMBER(SEARCH("kwh",F108))),"Electric","Other")))))</f>
        <v/>
      </c>
      <c r="W108" s="34" t="str">
        <f aca="false">IF(TRIM(B108&amp;"")&lt;&gt;"",IFERROR(MOD(B108*1,1),""),IF(A108="","",IFERROR(IF(MOD(A108*1,1)&gt;0,MOD(A108*1,1),""),"")))</f>
        <v/>
      </c>
      <c r="X108" s="35" t="str">
        <f aca="false">IF(A108="","",IFERROR(INT(A108*1),""))</f>
        <v/>
      </c>
      <c r="Y108" s="32" t="str">
        <f aca="false">IF(OR(X108="",NOT(OR(V108="Diesel",V108="Petrol"))),"",MAX(IF(O108="",0,COUNTIFS($O$2:$O$501,O108,$X$2:$X$501,X108,$V$2:$V$501,"Diesel")+COUNTIFS($O$2:$O$501,O108,$X$2:$X$501,X108,$V$2:$V$501,"Petrol")),IF(R108="",0,COUNTIFS($R$2:$R$501,R108,$X$2:$X$501,X108,$V$2:$V$501,"Diesel")+COUNTIFS($R$2:$R$501,R108,$X$2:$X$501,X108,$V$2:$V$501,"Petrol"))))</f>
        <v/>
      </c>
      <c r="Z108" s="32" t="str">
        <f aca="false">IF(OR(R108="",TRIM(I108&amp;"")="",NOT(OR(V108="Diesel",V108="Petrol"))),"",IFERROR(_xlfn.MAXIFS($I$2:$I$501,$R$2:$R$501,R108,$I$2:$I$501,"&lt;"&amp;I108,$V$2:$V$501,"&lt;&gt;AdBlue",$V$2:$V$501,"&lt;&gt;Other"),""))</f>
        <v/>
      </c>
      <c r="AA108" s="32" t="str">
        <f aca="false">IF(OR(Z108="",N(Z108)=0),"",I108-Z108)</f>
        <v/>
      </c>
      <c r="AB108" s="32" t="str">
        <f aca="false">IF(OR(R108="",TRIM(I108&amp;"")="",X108=""),"",IFERROR(_xlfn.MAXIFS($I$2:$I$501,$R$2:$R$501,R108,$X$2:$X$501,"&lt;"&amp;X108),""))</f>
        <v/>
      </c>
      <c r="AC108" s="32" t="str">
        <f aca="false">IF(V108="Other","Not fuel, ","")&amp;IFERROR(IF(AND(T108&lt;&gt;"",OR(AND(V108="Diesel",T108&lt;&gt;"Diesel"),AND(V108="Petrol",T108&lt;&gt;"Petrol",T108&lt;&gt;"Plug-in hybrid"),AND(V108="Electric",T108&lt;&gt;"Electric",T108&lt;&gt;"Plug-in hybrid"))),"Wrong fuel for this van, ",""),"")&amp;IFERROR(IF(AND(OR(V108="Diesel",V108="Petrol"),N(U108)&gt;0,G108*1&gt;N(U108)*(1+TankMargin)),"More than the tank holds, ",""),"")&amp;IF(AND(TRIM(D108&amp;"")&lt;&gt;"",Q108&lt;&gt;"",SUBSTITUTE(UPPER(Q108)," ","")&lt;&gt;R108),"Card used in another van, ","")&amp;IF(AND(TRIM(D108&amp;"")&lt;&gt;"",S108=0),"Not one of your vans, ","")&amp;IF(AND(A108&lt;&gt;"",R108="",O108&lt;&gt;"",P108=0),"Card not on your Vans list, ","")&amp;IF(N(Y108)&gt;1,"Filled twice that day, ","")&amp;IFERROR(IF(AND(AA108&lt;&gt;"",AA108&lt;MinMiles),"Only "&amp;TEXT(AA108,"#,##0")&amp;" miles since the previous fill, ",""),"")&amp;IFERROR(IF(AND(AB108&lt;&gt;"",N(AB108)&gt;0,I108*1&lt;N(AB108)),"Pump mileage lower than before, ",""),"")&amp;IFERROR(IF(AND(TRIM(I108&amp;"")&lt;&gt;"",TRIM(K108&amp;"")&lt;&gt;"",ABS(I108*1-K108*1)&gt;MileTolerance),"Pump mileage off from the odometer, ",""),"")&amp;IF(J108="No","No receipt from the driver, ","")&amp;IFERROR(IF(AND(W108&lt;&gt;"",OR(W108&lt;DayStart,W108&gt;DayEnd)),"Outside working hours, ",""),"")&amp;IFERROR(IF(AND(X108&lt;&gt;"",WEEKDAY(X108,2)=6,FlagSat="Yes"),"Saturday, ",""),"")&amp;IFERROR(IF(AND(X108&lt;&gt;"",WEEKDAY(X108,2)=7,FlagSun="Yes"),"Sunday, ",""),"")&amp;IF(AND(FlagPremium="Yes",OR(V108="Diesel",V108="Petrol"),OR(ISNUMBER(SEARCH("super",F108)),ISNUMBER(SEARCH("premium",F108)),ISNUMBER(SEARCH("ultimate",F108)),ISNUMBER(SEARCH("v-power",F108)),ISNUMBER(SEARCH("momentum",F108)),ISNUMBER(SEARCH("supreme",F108)))),"Premium fuel, ","")</f>
        <v/>
      </c>
      <c r="AD108" s="32" t="n">
        <f aca="false">IF(AC108="",0,1)</f>
        <v>0</v>
      </c>
      <c r="AE108" s="32" t="n">
        <f aca="false">IF(A108="",0,1)</f>
        <v>0</v>
      </c>
    </row>
    <row r="109" customFormat="false" ht="15" hidden="false" customHeight="false" outlineLevel="0" collapsed="false">
      <c r="A109" s="24"/>
      <c r="B109" s="25"/>
      <c r="C109" s="21"/>
      <c r="D109" s="19"/>
      <c r="E109" s="19"/>
      <c r="F109" s="19"/>
      <c r="G109" s="26"/>
      <c r="H109" s="27"/>
      <c r="I109" s="28"/>
      <c r="J109" s="19"/>
      <c r="K109" s="28"/>
      <c r="L109" s="29" t="str">
        <f aca="false">IF(AC109="","",LEFT(AC109,LEN(AC109)-2))</f>
        <v/>
      </c>
      <c r="M109" s="30"/>
      <c r="N109" s="30"/>
      <c r="O109" s="32" t="str">
        <f aca="false">IF(TRIM(C109&amp;"")="","",RIGHT(SUBSTITUTE(SUBSTITUTE(C109&amp;""," ",""),"*",""),4))</f>
        <v/>
      </c>
      <c r="P109" s="32" t="n">
        <f aca="false">IF(O109="",0,IFERROR(MATCH(O109,Vans!$D$2:$D$51,0),IFERROR(MATCH(VALUE(O109),Vans!$D$2:$D$51,0),0)))</f>
        <v>0</v>
      </c>
      <c r="Q109" s="32" t="str">
        <f aca="false">IF(P109=0,"",INDEX(Vans!$A$2:$A$51,P109)&amp;"")</f>
        <v/>
      </c>
      <c r="R109" s="32" t="str">
        <f aca="false">IF(A109="","",IF(TRIM(D109&amp;"")&lt;&gt;"",SUBSTITUTE(UPPER(TRIM(D109&amp;""))," ",""),SUBSTITUTE(UPPER(Q109)," ","")))</f>
        <v/>
      </c>
      <c r="S109" s="32" t="n">
        <f aca="false">IF(R109="",0,IFERROR(MATCH(R109,Vans!$G$2:$G$51,0),0))</f>
        <v>0</v>
      </c>
      <c r="T109" s="32" t="str">
        <f aca="false">IF(S109=0,"",INDEX(Vans!$B$2:$B$51,S109)&amp;"")</f>
        <v/>
      </c>
      <c r="U109" s="32" t="str">
        <f aca="false">IF(S109=0,"",INDEX(Vans!$C$2:$C$51,S109))</f>
        <v/>
      </c>
      <c r="V109" s="32" t="str">
        <f aca="false">IF(TRIM(F109&amp;"")="","",IF(ISNUMBER(SEARCH("adblue",F109)),"AdBlue",IF(OR(ISNUMBER(SEARCH("diesel",F109)),ISNUMBER(SEARCH("derv",F109)),ISNUMBER(SEARCH("ulsd",F109))),"Diesel",IF(OR(ISNUMBER(SEARCH("unleaded",F109)),ISNUMBER(SEARCH("petrol",F109)),ISNUMBER(SEARCH("ulp",F109))),"Petrol",IF(OR(ISNUMBER(SEARCH("electric",F109)),ISNUMBER(SEARCH("charg",F109)),ISNUMBER(SEARCH("kwh",F109))),"Electric","Other")))))</f>
        <v/>
      </c>
      <c r="W109" s="34" t="str">
        <f aca="false">IF(TRIM(B109&amp;"")&lt;&gt;"",IFERROR(MOD(B109*1,1),""),IF(A109="","",IFERROR(IF(MOD(A109*1,1)&gt;0,MOD(A109*1,1),""),"")))</f>
        <v/>
      </c>
      <c r="X109" s="35" t="str">
        <f aca="false">IF(A109="","",IFERROR(INT(A109*1),""))</f>
        <v/>
      </c>
      <c r="Y109" s="32" t="str">
        <f aca="false">IF(OR(X109="",NOT(OR(V109="Diesel",V109="Petrol"))),"",MAX(IF(O109="",0,COUNTIFS($O$2:$O$501,O109,$X$2:$X$501,X109,$V$2:$V$501,"Diesel")+COUNTIFS($O$2:$O$501,O109,$X$2:$X$501,X109,$V$2:$V$501,"Petrol")),IF(R109="",0,COUNTIFS($R$2:$R$501,R109,$X$2:$X$501,X109,$V$2:$V$501,"Diesel")+COUNTIFS($R$2:$R$501,R109,$X$2:$X$501,X109,$V$2:$V$501,"Petrol"))))</f>
        <v/>
      </c>
      <c r="Z109" s="32" t="str">
        <f aca="false">IF(OR(R109="",TRIM(I109&amp;"")="",NOT(OR(V109="Diesel",V109="Petrol"))),"",IFERROR(_xlfn.MAXIFS($I$2:$I$501,$R$2:$R$501,R109,$I$2:$I$501,"&lt;"&amp;I109,$V$2:$V$501,"&lt;&gt;AdBlue",$V$2:$V$501,"&lt;&gt;Other"),""))</f>
        <v/>
      </c>
      <c r="AA109" s="32" t="str">
        <f aca="false">IF(OR(Z109="",N(Z109)=0),"",I109-Z109)</f>
        <v/>
      </c>
      <c r="AB109" s="32" t="str">
        <f aca="false">IF(OR(R109="",TRIM(I109&amp;"")="",X109=""),"",IFERROR(_xlfn.MAXIFS($I$2:$I$501,$R$2:$R$501,R109,$X$2:$X$501,"&lt;"&amp;X109),""))</f>
        <v/>
      </c>
      <c r="AC109" s="32" t="str">
        <f aca="false">IF(V109="Other","Not fuel, ","")&amp;IFERROR(IF(AND(T109&lt;&gt;"",OR(AND(V109="Diesel",T109&lt;&gt;"Diesel"),AND(V109="Petrol",T109&lt;&gt;"Petrol",T109&lt;&gt;"Plug-in hybrid"),AND(V109="Electric",T109&lt;&gt;"Electric",T109&lt;&gt;"Plug-in hybrid"))),"Wrong fuel for this van, ",""),"")&amp;IFERROR(IF(AND(OR(V109="Diesel",V109="Petrol"),N(U109)&gt;0,G109*1&gt;N(U109)*(1+TankMargin)),"More than the tank holds, ",""),"")&amp;IF(AND(TRIM(D109&amp;"")&lt;&gt;"",Q109&lt;&gt;"",SUBSTITUTE(UPPER(Q109)," ","")&lt;&gt;R109),"Card used in another van, ","")&amp;IF(AND(TRIM(D109&amp;"")&lt;&gt;"",S109=0),"Not one of your vans, ","")&amp;IF(AND(A109&lt;&gt;"",R109="",O109&lt;&gt;"",P109=0),"Card not on your Vans list, ","")&amp;IF(N(Y109)&gt;1,"Filled twice that day, ","")&amp;IFERROR(IF(AND(AA109&lt;&gt;"",AA109&lt;MinMiles),"Only "&amp;TEXT(AA109,"#,##0")&amp;" miles since the previous fill, ",""),"")&amp;IFERROR(IF(AND(AB109&lt;&gt;"",N(AB109)&gt;0,I109*1&lt;N(AB109)),"Pump mileage lower than before, ",""),"")&amp;IFERROR(IF(AND(TRIM(I109&amp;"")&lt;&gt;"",TRIM(K109&amp;"")&lt;&gt;"",ABS(I109*1-K109*1)&gt;MileTolerance),"Pump mileage off from the odometer, ",""),"")&amp;IF(J109="No","No receipt from the driver, ","")&amp;IFERROR(IF(AND(W109&lt;&gt;"",OR(W109&lt;DayStart,W109&gt;DayEnd)),"Outside working hours, ",""),"")&amp;IFERROR(IF(AND(X109&lt;&gt;"",WEEKDAY(X109,2)=6,FlagSat="Yes"),"Saturday, ",""),"")&amp;IFERROR(IF(AND(X109&lt;&gt;"",WEEKDAY(X109,2)=7,FlagSun="Yes"),"Sunday, ",""),"")&amp;IF(AND(FlagPremium="Yes",OR(V109="Diesel",V109="Petrol"),OR(ISNUMBER(SEARCH("super",F109)),ISNUMBER(SEARCH("premium",F109)),ISNUMBER(SEARCH("ultimate",F109)),ISNUMBER(SEARCH("v-power",F109)),ISNUMBER(SEARCH("momentum",F109)),ISNUMBER(SEARCH("supreme",F109)))),"Premium fuel, ","")</f>
        <v/>
      </c>
      <c r="AD109" s="32" t="n">
        <f aca="false">IF(AC109="",0,1)</f>
        <v>0</v>
      </c>
      <c r="AE109" s="32" t="n">
        <f aca="false">IF(A109="",0,1)</f>
        <v>0</v>
      </c>
    </row>
    <row r="110" customFormat="false" ht="15" hidden="false" customHeight="false" outlineLevel="0" collapsed="false">
      <c r="A110" s="24"/>
      <c r="B110" s="25"/>
      <c r="C110" s="21"/>
      <c r="D110" s="19"/>
      <c r="E110" s="19"/>
      <c r="F110" s="19"/>
      <c r="G110" s="26"/>
      <c r="H110" s="27"/>
      <c r="I110" s="28"/>
      <c r="J110" s="19"/>
      <c r="K110" s="28"/>
      <c r="L110" s="29" t="str">
        <f aca="false">IF(AC110="","",LEFT(AC110,LEN(AC110)-2))</f>
        <v/>
      </c>
      <c r="M110" s="30"/>
      <c r="N110" s="30"/>
      <c r="O110" s="32" t="str">
        <f aca="false">IF(TRIM(C110&amp;"")="","",RIGHT(SUBSTITUTE(SUBSTITUTE(C110&amp;""," ",""),"*",""),4))</f>
        <v/>
      </c>
      <c r="P110" s="32" t="n">
        <f aca="false">IF(O110="",0,IFERROR(MATCH(O110,Vans!$D$2:$D$51,0),IFERROR(MATCH(VALUE(O110),Vans!$D$2:$D$51,0),0)))</f>
        <v>0</v>
      </c>
      <c r="Q110" s="32" t="str">
        <f aca="false">IF(P110=0,"",INDEX(Vans!$A$2:$A$51,P110)&amp;"")</f>
        <v/>
      </c>
      <c r="R110" s="32" t="str">
        <f aca="false">IF(A110="","",IF(TRIM(D110&amp;"")&lt;&gt;"",SUBSTITUTE(UPPER(TRIM(D110&amp;""))," ",""),SUBSTITUTE(UPPER(Q110)," ","")))</f>
        <v/>
      </c>
      <c r="S110" s="32" t="n">
        <f aca="false">IF(R110="",0,IFERROR(MATCH(R110,Vans!$G$2:$G$51,0),0))</f>
        <v>0</v>
      </c>
      <c r="T110" s="32" t="str">
        <f aca="false">IF(S110=0,"",INDEX(Vans!$B$2:$B$51,S110)&amp;"")</f>
        <v/>
      </c>
      <c r="U110" s="32" t="str">
        <f aca="false">IF(S110=0,"",INDEX(Vans!$C$2:$C$51,S110))</f>
        <v/>
      </c>
      <c r="V110" s="32" t="str">
        <f aca="false">IF(TRIM(F110&amp;"")="","",IF(ISNUMBER(SEARCH("adblue",F110)),"AdBlue",IF(OR(ISNUMBER(SEARCH("diesel",F110)),ISNUMBER(SEARCH("derv",F110)),ISNUMBER(SEARCH("ulsd",F110))),"Diesel",IF(OR(ISNUMBER(SEARCH("unleaded",F110)),ISNUMBER(SEARCH("petrol",F110)),ISNUMBER(SEARCH("ulp",F110))),"Petrol",IF(OR(ISNUMBER(SEARCH("electric",F110)),ISNUMBER(SEARCH("charg",F110)),ISNUMBER(SEARCH("kwh",F110))),"Electric","Other")))))</f>
        <v/>
      </c>
      <c r="W110" s="34" t="str">
        <f aca="false">IF(TRIM(B110&amp;"")&lt;&gt;"",IFERROR(MOD(B110*1,1),""),IF(A110="","",IFERROR(IF(MOD(A110*1,1)&gt;0,MOD(A110*1,1),""),"")))</f>
        <v/>
      </c>
      <c r="X110" s="35" t="str">
        <f aca="false">IF(A110="","",IFERROR(INT(A110*1),""))</f>
        <v/>
      </c>
      <c r="Y110" s="32" t="str">
        <f aca="false">IF(OR(X110="",NOT(OR(V110="Diesel",V110="Petrol"))),"",MAX(IF(O110="",0,COUNTIFS($O$2:$O$501,O110,$X$2:$X$501,X110,$V$2:$V$501,"Diesel")+COUNTIFS($O$2:$O$501,O110,$X$2:$X$501,X110,$V$2:$V$501,"Petrol")),IF(R110="",0,COUNTIFS($R$2:$R$501,R110,$X$2:$X$501,X110,$V$2:$V$501,"Diesel")+COUNTIFS($R$2:$R$501,R110,$X$2:$X$501,X110,$V$2:$V$501,"Petrol"))))</f>
        <v/>
      </c>
      <c r="Z110" s="32" t="str">
        <f aca="false">IF(OR(R110="",TRIM(I110&amp;"")="",NOT(OR(V110="Diesel",V110="Petrol"))),"",IFERROR(_xlfn.MAXIFS($I$2:$I$501,$R$2:$R$501,R110,$I$2:$I$501,"&lt;"&amp;I110,$V$2:$V$501,"&lt;&gt;AdBlue",$V$2:$V$501,"&lt;&gt;Other"),""))</f>
        <v/>
      </c>
      <c r="AA110" s="32" t="str">
        <f aca="false">IF(OR(Z110="",N(Z110)=0),"",I110-Z110)</f>
        <v/>
      </c>
      <c r="AB110" s="32" t="str">
        <f aca="false">IF(OR(R110="",TRIM(I110&amp;"")="",X110=""),"",IFERROR(_xlfn.MAXIFS($I$2:$I$501,$R$2:$R$501,R110,$X$2:$X$501,"&lt;"&amp;X110),""))</f>
        <v/>
      </c>
      <c r="AC110" s="32" t="str">
        <f aca="false">IF(V110="Other","Not fuel, ","")&amp;IFERROR(IF(AND(T110&lt;&gt;"",OR(AND(V110="Diesel",T110&lt;&gt;"Diesel"),AND(V110="Petrol",T110&lt;&gt;"Petrol",T110&lt;&gt;"Plug-in hybrid"),AND(V110="Electric",T110&lt;&gt;"Electric",T110&lt;&gt;"Plug-in hybrid"))),"Wrong fuel for this van, ",""),"")&amp;IFERROR(IF(AND(OR(V110="Diesel",V110="Petrol"),N(U110)&gt;0,G110*1&gt;N(U110)*(1+TankMargin)),"More than the tank holds, ",""),"")&amp;IF(AND(TRIM(D110&amp;"")&lt;&gt;"",Q110&lt;&gt;"",SUBSTITUTE(UPPER(Q110)," ","")&lt;&gt;R110),"Card used in another van, ","")&amp;IF(AND(TRIM(D110&amp;"")&lt;&gt;"",S110=0),"Not one of your vans, ","")&amp;IF(AND(A110&lt;&gt;"",R110="",O110&lt;&gt;"",P110=0),"Card not on your Vans list, ","")&amp;IF(N(Y110)&gt;1,"Filled twice that day, ","")&amp;IFERROR(IF(AND(AA110&lt;&gt;"",AA110&lt;MinMiles),"Only "&amp;TEXT(AA110,"#,##0")&amp;" miles since the previous fill, ",""),"")&amp;IFERROR(IF(AND(AB110&lt;&gt;"",N(AB110)&gt;0,I110*1&lt;N(AB110)),"Pump mileage lower than before, ",""),"")&amp;IFERROR(IF(AND(TRIM(I110&amp;"")&lt;&gt;"",TRIM(K110&amp;"")&lt;&gt;"",ABS(I110*1-K110*1)&gt;MileTolerance),"Pump mileage off from the odometer, ",""),"")&amp;IF(J110="No","No receipt from the driver, ","")&amp;IFERROR(IF(AND(W110&lt;&gt;"",OR(W110&lt;DayStart,W110&gt;DayEnd)),"Outside working hours, ",""),"")&amp;IFERROR(IF(AND(X110&lt;&gt;"",WEEKDAY(X110,2)=6,FlagSat="Yes"),"Saturday, ",""),"")&amp;IFERROR(IF(AND(X110&lt;&gt;"",WEEKDAY(X110,2)=7,FlagSun="Yes"),"Sunday, ",""),"")&amp;IF(AND(FlagPremium="Yes",OR(V110="Diesel",V110="Petrol"),OR(ISNUMBER(SEARCH("super",F110)),ISNUMBER(SEARCH("premium",F110)),ISNUMBER(SEARCH("ultimate",F110)),ISNUMBER(SEARCH("v-power",F110)),ISNUMBER(SEARCH("momentum",F110)),ISNUMBER(SEARCH("supreme",F110)))),"Premium fuel, ","")</f>
        <v/>
      </c>
      <c r="AD110" s="32" t="n">
        <f aca="false">IF(AC110="",0,1)</f>
        <v>0</v>
      </c>
      <c r="AE110" s="32" t="n">
        <f aca="false">IF(A110="",0,1)</f>
        <v>0</v>
      </c>
    </row>
    <row r="111" customFormat="false" ht="15" hidden="false" customHeight="false" outlineLevel="0" collapsed="false">
      <c r="A111" s="24"/>
      <c r="B111" s="25"/>
      <c r="C111" s="21"/>
      <c r="D111" s="19"/>
      <c r="E111" s="19"/>
      <c r="F111" s="19"/>
      <c r="G111" s="26"/>
      <c r="H111" s="27"/>
      <c r="I111" s="28"/>
      <c r="J111" s="19"/>
      <c r="K111" s="28"/>
      <c r="L111" s="29" t="str">
        <f aca="false">IF(AC111="","",LEFT(AC111,LEN(AC111)-2))</f>
        <v/>
      </c>
      <c r="M111" s="30"/>
      <c r="N111" s="30"/>
      <c r="O111" s="32" t="str">
        <f aca="false">IF(TRIM(C111&amp;"")="","",RIGHT(SUBSTITUTE(SUBSTITUTE(C111&amp;""," ",""),"*",""),4))</f>
        <v/>
      </c>
      <c r="P111" s="32" t="n">
        <f aca="false">IF(O111="",0,IFERROR(MATCH(O111,Vans!$D$2:$D$51,0),IFERROR(MATCH(VALUE(O111),Vans!$D$2:$D$51,0),0)))</f>
        <v>0</v>
      </c>
      <c r="Q111" s="32" t="str">
        <f aca="false">IF(P111=0,"",INDEX(Vans!$A$2:$A$51,P111)&amp;"")</f>
        <v/>
      </c>
      <c r="R111" s="32" t="str">
        <f aca="false">IF(A111="","",IF(TRIM(D111&amp;"")&lt;&gt;"",SUBSTITUTE(UPPER(TRIM(D111&amp;""))," ",""),SUBSTITUTE(UPPER(Q111)," ","")))</f>
        <v/>
      </c>
      <c r="S111" s="32" t="n">
        <f aca="false">IF(R111="",0,IFERROR(MATCH(R111,Vans!$G$2:$G$51,0),0))</f>
        <v>0</v>
      </c>
      <c r="T111" s="32" t="str">
        <f aca="false">IF(S111=0,"",INDEX(Vans!$B$2:$B$51,S111)&amp;"")</f>
        <v/>
      </c>
      <c r="U111" s="32" t="str">
        <f aca="false">IF(S111=0,"",INDEX(Vans!$C$2:$C$51,S111))</f>
        <v/>
      </c>
      <c r="V111" s="32" t="str">
        <f aca="false">IF(TRIM(F111&amp;"")="","",IF(ISNUMBER(SEARCH("adblue",F111)),"AdBlue",IF(OR(ISNUMBER(SEARCH("diesel",F111)),ISNUMBER(SEARCH("derv",F111)),ISNUMBER(SEARCH("ulsd",F111))),"Diesel",IF(OR(ISNUMBER(SEARCH("unleaded",F111)),ISNUMBER(SEARCH("petrol",F111)),ISNUMBER(SEARCH("ulp",F111))),"Petrol",IF(OR(ISNUMBER(SEARCH("electric",F111)),ISNUMBER(SEARCH("charg",F111)),ISNUMBER(SEARCH("kwh",F111))),"Electric","Other")))))</f>
        <v/>
      </c>
      <c r="W111" s="34" t="str">
        <f aca="false">IF(TRIM(B111&amp;"")&lt;&gt;"",IFERROR(MOD(B111*1,1),""),IF(A111="","",IFERROR(IF(MOD(A111*1,1)&gt;0,MOD(A111*1,1),""),"")))</f>
        <v/>
      </c>
      <c r="X111" s="35" t="str">
        <f aca="false">IF(A111="","",IFERROR(INT(A111*1),""))</f>
        <v/>
      </c>
      <c r="Y111" s="32" t="str">
        <f aca="false">IF(OR(X111="",NOT(OR(V111="Diesel",V111="Petrol"))),"",MAX(IF(O111="",0,COUNTIFS($O$2:$O$501,O111,$X$2:$X$501,X111,$V$2:$V$501,"Diesel")+COUNTIFS($O$2:$O$501,O111,$X$2:$X$501,X111,$V$2:$V$501,"Petrol")),IF(R111="",0,COUNTIFS($R$2:$R$501,R111,$X$2:$X$501,X111,$V$2:$V$501,"Diesel")+COUNTIFS($R$2:$R$501,R111,$X$2:$X$501,X111,$V$2:$V$501,"Petrol"))))</f>
        <v/>
      </c>
      <c r="Z111" s="32" t="str">
        <f aca="false">IF(OR(R111="",TRIM(I111&amp;"")="",NOT(OR(V111="Diesel",V111="Petrol"))),"",IFERROR(_xlfn.MAXIFS($I$2:$I$501,$R$2:$R$501,R111,$I$2:$I$501,"&lt;"&amp;I111,$V$2:$V$501,"&lt;&gt;AdBlue",$V$2:$V$501,"&lt;&gt;Other"),""))</f>
        <v/>
      </c>
      <c r="AA111" s="32" t="str">
        <f aca="false">IF(OR(Z111="",N(Z111)=0),"",I111-Z111)</f>
        <v/>
      </c>
      <c r="AB111" s="32" t="str">
        <f aca="false">IF(OR(R111="",TRIM(I111&amp;"")="",X111=""),"",IFERROR(_xlfn.MAXIFS($I$2:$I$501,$R$2:$R$501,R111,$X$2:$X$501,"&lt;"&amp;X111),""))</f>
        <v/>
      </c>
      <c r="AC111" s="32" t="str">
        <f aca="false">IF(V111="Other","Not fuel, ","")&amp;IFERROR(IF(AND(T111&lt;&gt;"",OR(AND(V111="Diesel",T111&lt;&gt;"Diesel"),AND(V111="Petrol",T111&lt;&gt;"Petrol",T111&lt;&gt;"Plug-in hybrid"),AND(V111="Electric",T111&lt;&gt;"Electric",T111&lt;&gt;"Plug-in hybrid"))),"Wrong fuel for this van, ",""),"")&amp;IFERROR(IF(AND(OR(V111="Diesel",V111="Petrol"),N(U111)&gt;0,G111*1&gt;N(U111)*(1+TankMargin)),"More than the tank holds, ",""),"")&amp;IF(AND(TRIM(D111&amp;"")&lt;&gt;"",Q111&lt;&gt;"",SUBSTITUTE(UPPER(Q111)," ","")&lt;&gt;R111),"Card used in another van, ","")&amp;IF(AND(TRIM(D111&amp;"")&lt;&gt;"",S111=0),"Not one of your vans, ","")&amp;IF(AND(A111&lt;&gt;"",R111="",O111&lt;&gt;"",P111=0),"Card not on your Vans list, ","")&amp;IF(N(Y111)&gt;1,"Filled twice that day, ","")&amp;IFERROR(IF(AND(AA111&lt;&gt;"",AA111&lt;MinMiles),"Only "&amp;TEXT(AA111,"#,##0")&amp;" miles since the previous fill, ",""),"")&amp;IFERROR(IF(AND(AB111&lt;&gt;"",N(AB111)&gt;0,I111*1&lt;N(AB111)),"Pump mileage lower than before, ",""),"")&amp;IFERROR(IF(AND(TRIM(I111&amp;"")&lt;&gt;"",TRIM(K111&amp;"")&lt;&gt;"",ABS(I111*1-K111*1)&gt;MileTolerance),"Pump mileage off from the odometer, ",""),"")&amp;IF(J111="No","No receipt from the driver, ","")&amp;IFERROR(IF(AND(W111&lt;&gt;"",OR(W111&lt;DayStart,W111&gt;DayEnd)),"Outside working hours, ",""),"")&amp;IFERROR(IF(AND(X111&lt;&gt;"",WEEKDAY(X111,2)=6,FlagSat="Yes"),"Saturday, ",""),"")&amp;IFERROR(IF(AND(X111&lt;&gt;"",WEEKDAY(X111,2)=7,FlagSun="Yes"),"Sunday, ",""),"")&amp;IF(AND(FlagPremium="Yes",OR(V111="Diesel",V111="Petrol"),OR(ISNUMBER(SEARCH("super",F111)),ISNUMBER(SEARCH("premium",F111)),ISNUMBER(SEARCH("ultimate",F111)),ISNUMBER(SEARCH("v-power",F111)),ISNUMBER(SEARCH("momentum",F111)),ISNUMBER(SEARCH("supreme",F111)))),"Premium fuel, ","")</f>
        <v/>
      </c>
      <c r="AD111" s="32" t="n">
        <f aca="false">IF(AC111="",0,1)</f>
        <v>0</v>
      </c>
      <c r="AE111" s="32" t="n">
        <f aca="false">IF(A111="",0,1)</f>
        <v>0</v>
      </c>
    </row>
    <row r="112" customFormat="false" ht="15" hidden="false" customHeight="false" outlineLevel="0" collapsed="false">
      <c r="A112" s="24"/>
      <c r="B112" s="25"/>
      <c r="C112" s="21"/>
      <c r="D112" s="19"/>
      <c r="E112" s="19"/>
      <c r="F112" s="19"/>
      <c r="G112" s="26"/>
      <c r="H112" s="27"/>
      <c r="I112" s="28"/>
      <c r="J112" s="19"/>
      <c r="K112" s="28"/>
      <c r="L112" s="29" t="str">
        <f aca="false">IF(AC112="","",LEFT(AC112,LEN(AC112)-2))</f>
        <v/>
      </c>
      <c r="M112" s="30"/>
      <c r="N112" s="30"/>
      <c r="O112" s="32" t="str">
        <f aca="false">IF(TRIM(C112&amp;"")="","",RIGHT(SUBSTITUTE(SUBSTITUTE(C112&amp;""," ",""),"*",""),4))</f>
        <v/>
      </c>
      <c r="P112" s="32" t="n">
        <f aca="false">IF(O112="",0,IFERROR(MATCH(O112,Vans!$D$2:$D$51,0),IFERROR(MATCH(VALUE(O112),Vans!$D$2:$D$51,0),0)))</f>
        <v>0</v>
      </c>
      <c r="Q112" s="32" t="str">
        <f aca="false">IF(P112=0,"",INDEX(Vans!$A$2:$A$51,P112)&amp;"")</f>
        <v/>
      </c>
      <c r="R112" s="32" t="str">
        <f aca="false">IF(A112="","",IF(TRIM(D112&amp;"")&lt;&gt;"",SUBSTITUTE(UPPER(TRIM(D112&amp;""))," ",""),SUBSTITUTE(UPPER(Q112)," ","")))</f>
        <v/>
      </c>
      <c r="S112" s="32" t="n">
        <f aca="false">IF(R112="",0,IFERROR(MATCH(R112,Vans!$G$2:$G$51,0),0))</f>
        <v>0</v>
      </c>
      <c r="T112" s="32" t="str">
        <f aca="false">IF(S112=0,"",INDEX(Vans!$B$2:$B$51,S112)&amp;"")</f>
        <v/>
      </c>
      <c r="U112" s="32" t="str">
        <f aca="false">IF(S112=0,"",INDEX(Vans!$C$2:$C$51,S112))</f>
        <v/>
      </c>
      <c r="V112" s="32" t="str">
        <f aca="false">IF(TRIM(F112&amp;"")="","",IF(ISNUMBER(SEARCH("adblue",F112)),"AdBlue",IF(OR(ISNUMBER(SEARCH("diesel",F112)),ISNUMBER(SEARCH("derv",F112)),ISNUMBER(SEARCH("ulsd",F112))),"Diesel",IF(OR(ISNUMBER(SEARCH("unleaded",F112)),ISNUMBER(SEARCH("petrol",F112)),ISNUMBER(SEARCH("ulp",F112))),"Petrol",IF(OR(ISNUMBER(SEARCH("electric",F112)),ISNUMBER(SEARCH("charg",F112)),ISNUMBER(SEARCH("kwh",F112))),"Electric","Other")))))</f>
        <v/>
      </c>
      <c r="W112" s="34" t="str">
        <f aca="false">IF(TRIM(B112&amp;"")&lt;&gt;"",IFERROR(MOD(B112*1,1),""),IF(A112="","",IFERROR(IF(MOD(A112*1,1)&gt;0,MOD(A112*1,1),""),"")))</f>
        <v/>
      </c>
      <c r="X112" s="35" t="str">
        <f aca="false">IF(A112="","",IFERROR(INT(A112*1),""))</f>
        <v/>
      </c>
      <c r="Y112" s="32" t="str">
        <f aca="false">IF(OR(X112="",NOT(OR(V112="Diesel",V112="Petrol"))),"",MAX(IF(O112="",0,COUNTIFS($O$2:$O$501,O112,$X$2:$X$501,X112,$V$2:$V$501,"Diesel")+COUNTIFS($O$2:$O$501,O112,$X$2:$X$501,X112,$V$2:$V$501,"Petrol")),IF(R112="",0,COUNTIFS($R$2:$R$501,R112,$X$2:$X$501,X112,$V$2:$V$501,"Diesel")+COUNTIFS($R$2:$R$501,R112,$X$2:$X$501,X112,$V$2:$V$501,"Petrol"))))</f>
        <v/>
      </c>
      <c r="Z112" s="32" t="str">
        <f aca="false">IF(OR(R112="",TRIM(I112&amp;"")="",NOT(OR(V112="Diesel",V112="Petrol"))),"",IFERROR(_xlfn.MAXIFS($I$2:$I$501,$R$2:$R$501,R112,$I$2:$I$501,"&lt;"&amp;I112,$V$2:$V$501,"&lt;&gt;AdBlue",$V$2:$V$501,"&lt;&gt;Other"),""))</f>
        <v/>
      </c>
      <c r="AA112" s="32" t="str">
        <f aca="false">IF(OR(Z112="",N(Z112)=0),"",I112-Z112)</f>
        <v/>
      </c>
      <c r="AB112" s="32" t="str">
        <f aca="false">IF(OR(R112="",TRIM(I112&amp;"")="",X112=""),"",IFERROR(_xlfn.MAXIFS($I$2:$I$501,$R$2:$R$501,R112,$X$2:$X$501,"&lt;"&amp;X112),""))</f>
        <v/>
      </c>
      <c r="AC112" s="32" t="str">
        <f aca="false">IF(V112="Other","Not fuel, ","")&amp;IFERROR(IF(AND(T112&lt;&gt;"",OR(AND(V112="Diesel",T112&lt;&gt;"Diesel"),AND(V112="Petrol",T112&lt;&gt;"Petrol",T112&lt;&gt;"Plug-in hybrid"),AND(V112="Electric",T112&lt;&gt;"Electric",T112&lt;&gt;"Plug-in hybrid"))),"Wrong fuel for this van, ",""),"")&amp;IFERROR(IF(AND(OR(V112="Diesel",V112="Petrol"),N(U112)&gt;0,G112*1&gt;N(U112)*(1+TankMargin)),"More than the tank holds, ",""),"")&amp;IF(AND(TRIM(D112&amp;"")&lt;&gt;"",Q112&lt;&gt;"",SUBSTITUTE(UPPER(Q112)," ","")&lt;&gt;R112),"Card used in another van, ","")&amp;IF(AND(TRIM(D112&amp;"")&lt;&gt;"",S112=0),"Not one of your vans, ","")&amp;IF(AND(A112&lt;&gt;"",R112="",O112&lt;&gt;"",P112=0),"Card not on your Vans list, ","")&amp;IF(N(Y112)&gt;1,"Filled twice that day, ","")&amp;IFERROR(IF(AND(AA112&lt;&gt;"",AA112&lt;MinMiles),"Only "&amp;TEXT(AA112,"#,##0")&amp;" miles since the previous fill, ",""),"")&amp;IFERROR(IF(AND(AB112&lt;&gt;"",N(AB112)&gt;0,I112*1&lt;N(AB112)),"Pump mileage lower than before, ",""),"")&amp;IFERROR(IF(AND(TRIM(I112&amp;"")&lt;&gt;"",TRIM(K112&amp;"")&lt;&gt;"",ABS(I112*1-K112*1)&gt;MileTolerance),"Pump mileage off from the odometer, ",""),"")&amp;IF(J112="No","No receipt from the driver, ","")&amp;IFERROR(IF(AND(W112&lt;&gt;"",OR(W112&lt;DayStart,W112&gt;DayEnd)),"Outside working hours, ",""),"")&amp;IFERROR(IF(AND(X112&lt;&gt;"",WEEKDAY(X112,2)=6,FlagSat="Yes"),"Saturday, ",""),"")&amp;IFERROR(IF(AND(X112&lt;&gt;"",WEEKDAY(X112,2)=7,FlagSun="Yes"),"Sunday, ",""),"")&amp;IF(AND(FlagPremium="Yes",OR(V112="Diesel",V112="Petrol"),OR(ISNUMBER(SEARCH("super",F112)),ISNUMBER(SEARCH("premium",F112)),ISNUMBER(SEARCH("ultimate",F112)),ISNUMBER(SEARCH("v-power",F112)),ISNUMBER(SEARCH("momentum",F112)),ISNUMBER(SEARCH("supreme",F112)))),"Premium fuel, ","")</f>
        <v/>
      </c>
      <c r="AD112" s="32" t="n">
        <f aca="false">IF(AC112="",0,1)</f>
        <v>0</v>
      </c>
      <c r="AE112" s="32" t="n">
        <f aca="false">IF(A112="",0,1)</f>
        <v>0</v>
      </c>
    </row>
    <row r="113" customFormat="false" ht="15" hidden="false" customHeight="false" outlineLevel="0" collapsed="false">
      <c r="A113" s="24"/>
      <c r="B113" s="25"/>
      <c r="C113" s="21"/>
      <c r="D113" s="19"/>
      <c r="E113" s="19"/>
      <c r="F113" s="19"/>
      <c r="G113" s="26"/>
      <c r="H113" s="27"/>
      <c r="I113" s="28"/>
      <c r="J113" s="19"/>
      <c r="K113" s="28"/>
      <c r="L113" s="29" t="str">
        <f aca="false">IF(AC113="","",LEFT(AC113,LEN(AC113)-2))</f>
        <v/>
      </c>
      <c r="M113" s="30"/>
      <c r="N113" s="30"/>
      <c r="O113" s="32" t="str">
        <f aca="false">IF(TRIM(C113&amp;"")="","",RIGHT(SUBSTITUTE(SUBSTITUTE(C113&amp;""," ",""),"*",""),4))</f>
        <v/>
      </c>
      <c r="P113" s="32" t="n">
        <f aca="false">IF(O113="",0,IFERROR(MATCH(O113,Vans!$D$2:$D$51,0),IFERROR(MATCH(VALUE(O113),Vans!$D$2:$D$51,0),0)))</f>
        <v>0</v>
      </c>
      <c r="Q113" s="32" t="str">
        <f aca="false">IF(P113=0,"",INDEX(Vans!$A$2:$A$51,P113)&amp;"")</f>
        <v/>
      </c>
      <c r="R113" s="32" t="str">
        <f aca="false">IF(A113="","",IF(TRIM(D113&amp;"")&lt;&gt;"",SUBSTITUTE(UPPER(TRIM(D113&amp;""))," ",""),SUBSTITUTE(UPPER(Q113)," ","")))</f>
        <v/>
      </c>
      <c r="S113" s="32" t="n">
        <f aca="false">IF(R113="",0,IFERROR(MATCH(R113,Vans!$G$2:$G$51,0),0))</f>
        <v>0</v>
      </c>
      <c r="T113" s="32" t="str">
        <f aca="false">IF(S113=0,"",INDEX(Vans!$B$2:$B$51,S113)&amp;"")</f>
        <v/>
      </c>
      <c r="U113" s="32" t="str">
        <f aca="false">IF(S113=0,"",INDEX(Vans!$C$2:$C$51,S113))</f>
        <v/>
      </c>
      <c r="V113" s="32" t="str">
        <f aca="false">IF(TRIM(F113&amp;"")="","",IF(ISNUMBER(SEARCH("adblue",F113)),"AdBlue",IF(OR(ISNUMBER(SEARCH("diesel",F113)),ISNUMBER(SEARCH("derv",F113)),ISNUMBER(SEARCH("ulsd",F113))),"Diesel",IF(OR(ISNUMBER(SEARCH("unleaded",F113)),ISNUMBER(SEARCH("petrol",F113)),ISNUMBER(SEARCH("ulp",F113))),"Petrol",IF(OR(ISNUMBER(SEARCH("electric",F113)),ISNUMBER(SEARCH("charg",F113)),ISNUMBER(SEARCH("kwh",F113))),"Electric","Other")))))</f>
        <v/>
      </c>
      <c r="W113" s="34" t="str">
        <f aca="false">IF(TRIM(B113&amp;"")&lt;&gt;"",IFERROR(MOD(B113*1,1),""),IF(A113="","",IFERROR(IF(MOD(A113*1,1)&gt;0,MOD(A113*1,1),""),"")))</f>
        <v/>
      </c>
      <c r="X113" s="35" t="str">
        <f aca="false">IF(A113="","",IFERROR(INT(A113*1),""))</f>
        <v/>
      </c>
      <c r="Y113" s="32" t="str">
        <f aca="false">IF(OR(X113="",NOT(OR(V113="Diesel",V113="Petrol"))),"",MAX(IF(O113="",0,COUNTIFS($O$2:$O$501,O113,$X$2:$X$501,X113,$V$2:$V$501,"Diesel")+COUNTIFS($O$2:$O$501,O113,$X$2:$X$501,X113,$V$2:$V$501,"Petrol")),IF(R113="",0,COUNTIFS($R$2:$R$501,R113,$X$2:$X$501,X113,$V$2:$V$501,"Diesel")+COUNTIFS($R$2:$R$501,R113,$X$2:$X$501,X113,$V$2:$V$501,"Petrol"))))</f>
        <v/>
      </c>
      <c r="Z113" s="32" t="str">
        <f aca="false">IF(OR(R113="",TRIM(I113&amp;"")="",NOT(OR(V113="Diesel",V113="Petrol"))),"",IFERROR(_xlfn.MAXIFS($I$2:$I$501,$R$2:$R$501,R113,$I$2:$I$501,"&lt;"&amp;I113,$V$2:$V$501,"&lt;&gt;AdBlue",$V$2:$V$501,"&lt;&gt;Other"),""))</f>
        <v/>
      </c>
      <c r="AA113" s="32" t="str">
        <f aca="false">IF(OR(Z113="",N(Z113)=0),"",I113-Z113)</f>
        <v/>
      </c>
      <c r="AB113" s="32" t="str">
        <f aca="false">IF(OR(R113="",TRIM(I113&amp;"")="",X113=""),"",IFERROR(_xlfn.MAXIFS($I$2:$I$501,$R$2:$R$501,R113,$X$2:$X$501,"&lt;"&amp;X113),""))</f>
        <v/>
      </c>
      <c r="AC113" s="32" t="str">
        <f aca="false">IF(V113="Other","Not fuel, ","")&amp;IFERROR(IF(AND(T113&lt;&gt;"",OR(AND(V113="Diesel",T113&lt;&gt;"Diesel"),AND(V113="Petrol",T113&lt;&gt;"Petrol",T113&lt;&gt;"Plug-in hybrid"),AND(V113="Electric",T113&lt;&gt;"Electric",T113&lt;&gt;"Plug-in hybrid"))),"Wrong fuel for this van, ",""),"")&amp;IFERROR(IF(AND(OR(V113="Diesel",V113="Petrol"),N(U113)&gt;0,G113*1&gt;N(U113)*(1+TankMargin)),"More than the tank holds, ",""),"")&amp;IF(AND(TRIM(D113&amp;"")&lt;&gt;"",Q113&lt;&gt;"",SUBSTITUTE(UPPER(Q113)," ","")&lt;&gt;R113),"Card used in another van, ","")&amp;IF(AND(TRIM(D113&amp;"")&lt;&gt;"",S113=0),"Not one of your vans, ","")&amp;IF(AND(A113&lt;&gt;"",R113="",O113&lt;&gt;"",P113=0),"Card not on your Vans list, ","")&amp;IF(N(Y113)&gt;1,"Filled twice that day, ","")&amp;IFERROR(IF(AND(AA113&lt;&gt;"",AA113&lt;MinMiles),"Only "&amp;TEXT(AA113,"#,##0")&amp;" miles since the previous fill, ",""),"")&amp;IFERROR(IF(AND(AB113&lt;&gt;"",N(AB113)&gt;0,I113*1&lt;N(AB113)),"Pump mileage lower than before, ",""),"")&amp;IFERROR(IF(AND(TRIM(I113&amp;"")&lt;&gt;"",TRIM(K113&amp;"")&lt;&gt;"",ABS(I113*1-K113*1)&gt;MileTolerance),"Pump mileage off from the odometer, ",""),"")&amp;IF(J113="No","No receipt from the driver, ","")&amp;IFERROR(IF(AND(W113&lt;&gt;"",OR(W113&lt;DayStart,W113&gt;DayEnd)),"Outside working hours, ",""),"")&amp;IFERROR(IF(AND(X113&lt;&gt;"",WEEKDAY(X113,2)=6,FlagSat="Yes"),"Saturday, ",""),"")&amp;IFERROR(IF(AND(X113&lt;&gt;"",WEEKDAY(X113,2)=7,FlagSun="Yes"),"Sunday, ",""),"")&amp;IF(AND(FlagPremium="Yes",OR(V113="Diesel",V113="Petrol"),OR(ISNUMBER(SEARCH("super",F113)),ISNUMBER(SEARCH("premium",F113)),ISNUMBER(SEARCH("ultimate",F113)),ISNUMBER(SEARCH("v-power",F113)),ISNUMBER(SEARCH("momentum",F113)),ISNUMBER(SEARCH("supreme",F113)))),"Premium fuel, ","")</f>
        <v/>
      </c>
      <c r="AD113" s="32" t="n">
        <f aca="false">IF(AC113="",0,1)</f>
        <v>0</v>
      </c>
      <c r="AE113" s="32" t="n">
        <f aca="false">IF(A113="",0,1)</f>
        <v>0</v>
      </c>
    </row>
    <row r="114" customFormat="false" ht="15" hidden="false" customHeight="false" outlineLevel="0" collapsed="false">
      <c r="A114" s="24"/>
      <c r="B114" s="25"/>
      <c r="C114" s="21"/>
      <c r="D114" s="19"/>
      <c r="E114" s="19"/>
      <c r="F114" s="19"/>
      <c r="G114" s="26"/>
      <c r="H114" s="27"/>
      <c r="I114" s="28"/>
      <c r="J114" s="19"/>
      <c r="K114" s="28"/>
      <c r="L114" s="29" t="str">
        <f aca="false">IF(AC114="","",LEFT(AC114,LEN(AC114)-2))</f>
        <v/>
      </c>
      <c r="M114" s="30"/>
      <c r="N114" s="30"/>
      <c r="O114" s="32" t="str">
        <f aca="false">IF(TRIM(C114&amp;"")="","",RIGHT(SUBSTITUTE(SUBSTITUTE(C114&amp;""," ",""),"*",""),4))</f>
        <v/>
      </c>
      <c r="P114" s="32" t="n">
        <f aca="false">IF(O114="",0,IFERROR(MATCH(O114,Vans!$D$2:$D$51,0),IFERROR(MATCH(VALUE(O114),Vans!$D$2:$D$51,0),0)))</f>
        <v>0</v>
      </c>
      <c r="Q114" s="32" t="str">
        <f aca="false">IF(P114=0,"",INDEX(Vans!$A$2:$A$51,P114)&amp;"")</f>
        <v/>
      </c>
      <c r="R114" s="32" t="str">
        <f aca="false">IF(A114="","",IF(TRIM(D114&amp;"")&lt;&gt;"",SUBSTITUTE(UPPER(TRIM(D114&amp;""))," ",""),SUBSTITUTE(UPPER(Q114)," ","")))</f>
        <v/>
      </c>
      <c r="S114" s="32" t="n">
        <f aca="false">IF(R114="",0,IFERROR(MATCH(R114,Vans!$G$2:$G$51,0),0))</f>
        <v>0</v>
      </c>
      <c r="T114" s="32" t="str">
        <f aca="false">IF(S114=0,"",INDEX(Vans!$B$2:$B$51,S114)&amp;"")</f>
        <v/>
      </c>
      <c r="U114" s="32" t="str">
        <f aca="false">IF(S114=0,"",INDEX(Vans!$C$2:$C$51,S114))</f>
        <v/>
      </c>
      <c r="V114" s="32" t="str">
        <f aca="false">IF(TRIM(F114&amp;"")="","",IF(ISNUMBER(SEARCH("adblue",F114)),"AdBlue",IF(OR(ISNUMBER(SEARCH("diesel",F114)),ISNUMBER(SEARCH("derv",F114)),ISNUMBER(SEARCH("ulsd",F114))),"Diesel",IF(OR(ISNUMBER(SEARCH("unleaded",F114)),ISNUMBER(SEARCH("petrol",F114)),ISNUMBER(SEARCH("ulp",F114))),"Petrol",IF(OR(ISNUMBER(SEARCH("electric",F114)),ISNUMBER(SEARCH("charg",F114)),ISNUMBER(SEARCH("kwh",F114))),"Electric","Other")))))</f>
        <v/>
      </c>
      <c r="W114" s="34" t="str">
        <f aca="false">IF(TRIM(B114&amp;"")&lt;&gt;"",IFERROR(MOD(B114*1,1),""),IF(A114="","",IFERROR(IF(MOD(A114*1,1)&gt;0,MOD(A114*1,1),""),"")))</f>
        <v/>
      </c>
      <c r="X114" s="35" t="str">
        <f aca="false">IF(A114="","",IFERROR(INT(A114*1),""))</f>
        <v/>
      </c>
      <c r="Y114" s="32" t="str">
        <f aca="false">IF(OR(X114="",NOT(OR(V114="Diesel",V114="Petrol"))),"",MAX(IF(O114="",0,COUNTIFS($O$2:$O$501,O114,$X$2:$X$501,X114,$V$2:$V$501,"Diesel")+COUNTIFS($O$2:$O$501,O114,$X$2:$X$501,X114,$V$2:$V$501,"Petrol")),IF(R114="",0,COUNTIFS($R$2:$R$501,R114,$X$2:$X$501,X114,$V$2:$V$501,"Diesel")+COUNTIFS($R$2:$R$501,R114,$X$2:$X$501,X114,$V$2:$V$501,"Petrol"))))</f>
        <v/>
      </c>
      <c r="Z114" s="32" t="str">
        <f aca="false">IF(OR(R114="",TRIM(I114&amp;"")="",NOT(OR(V114="Diesel",V114="Petrol"))),"",IFERROR(_xlfn.MAXIFS($I$2:$I$501,$R$2:$R$501,R114,$I$2:$I$501,"&lt;"&amp;I114,$V$2:$V$501,"&lt;&gt;AdBlue",$V$2:$V$501,"&lt;&gt;Other"),""))</f>
        <v/>
      </c>
      <c r="AA114" s="32" t="str">
        <f aca="false">IF(OR(Z114="",N(Z114)=0),"",I114-Z114)</f>
        <v/>
      </c>
      <c r="AB114" s="32" t="str">
        <f aca="false">IF(OR(R114="",TRIM(I114&amp;"")="",X114=""),"",IFERROR(_xlfn.MAXIFS($I$2:$I$501,$R$2:$R$501,R114,$X$2:$X$501,"&lt;"&amp;X114),""))</f>
        <v/>
      </c>
      <c r="AC114" s="32" t="str">
        <f aca="false">IF(V114="Other","Not fuel, ","")&amp;IFERROR(IF(AND(T114&lt;&gt;"",OR(AND(V114="Diesel",T114&lt;&gt;"Diesel"),AND(V114="Petrol",T114&lt;&gt;"Petrol",T114&lt;&gt;"Plug-in hybrid"),AND(V114="Electric",T114&lt;&gt;"Electric",T114&lt;&gt;"Plug-in hybrid"))),"Wrong fuel for this van, ",""),"")&amp;IFERROR(IF(AND(OR(V114="Diesel",V114="Petrol"),N(U114)&gt;0,G114*1&gt;N(U114)*(1+TankMargin)),"More than the tank holds, ",""),"")&amp;IF(AND(TRIM(D114&amp;"")&lt;&gt;"",Q114&lt;&gt;"",SUBSTITUTE(UPPER(Q114)," ","")&lt;&gt;R114),"Card used in another van, ","")&amp;IF(AND(TRIM(D114&amp;"")&lt;&gt;"",S114=0),"Not one of your vans, ","")&amp;IF(AND(A114&lt;&gt;"",R114="",O114&lt;&gt;"",P114=0),"Card not on your Vans list, ","")&amp;IF(N(Y114)&gt;1,"Filled twice that day, ","")&amp;IFERROR(IF(AND(AA114&lt;&gt;"",AA114&lt;MinMiles),"Only "&amp;TEXT(AA114,"#,##0")&amp;" miles since the previous fill, ",""),"")&amp;IFERROR(IF(AND(AB114&lt;&gt;"",N(AB114)&gt;0,I114*1&lt;N(AB114)),"Pump mileage lower than before, ",""),"")&amp;IFERROR(IF(AND(TRIM(I114&amp;"")&lt;&gt;"",TRIM(K114&amp;"")&lt;&gt;"",ABS(I114*1-K114*1)&gt;MileTolerance),"Pump mileage off from the odometer, ",""),"")&amp;IF(J114="No","No receipt from the driver, ","")&amp;IFERROR(IF(AND(W114&lt;&gt;"",OR(W114&lt;DayStart,W114&gt;DayEnd)),"Outside working hours, ",""),"")&amp;IFERROR(IF(AND(X114&lt;&gt;"",WEEKDAY(X114,2)=6,FlagSat="Yes"),"Saturday, ",""),"")&amp;IFERROR(IF(AND(X114&lt;&gt;"",WEEKDAY(X114,2)=7,FlagSun="Yes"),"Sunday, ",""),"")&amp;IF(AND(FlagPremium="Yes",OR(V114="Diesel",V114="Petrol"),OR(ISNUMBER(SEARCH("super",F114)),ISNUMBER(SEARCH("premium",F114)),ISNUMBER(SEARCH("ultimate",F114)),ISNUMBER(SEARCH("v-power",F114)),ISNUMBER(SEARCH("momentum",F114)),ISNUMBER(SEARCH("supreme",F114)))),"Premium fuel, ","")</f>
        <v/>
      </c>
      <c r="AD114" s="32" t="n">
        <f aca="false">IF(AC114="",0,1)</f>
        <v>0</v>
      </c>
      <c r="AE114" s="32" t="n">
        <f aca="false">IF(A114="",0,1)</f>
        <v>0</v>
      </c>
    </row>
    <row r="115" customFormat="false" ht="15" hidden="false" customHeight="false" outlineLevel="0" collapsed="false">
      <c r="A115" s="24"/>
      <c r="B115" s="25"/>
      <c r="C115" s="21"/>
      <c r="D115" s="19"/>
      <c r="E115" s="19"/>
      <c r="F115" s="19"/>
      <c r="G115" s="26"/>
      <c r="H115" s="27"/>
      <c r="I115" s="28"/>
      <c r="J115" s="19"/>
      <c r="K115" s="28"/>
      <c r="L115" s="29" t="str">
        <f aca="false">IF(AC115="","",LEFT(AC115,LEN(AC115)-2))</f>
        <v/>
      </c>
      <c r="M115" s="30"/>
      <c r="N115" s="30"/>
      <c r="O115" s="32" t="str">
        <f aca="false">IF(TRIM(C115&amp;"")="","",RIGHT(SUBSTITUTE(SUBSTITUTE(C115&amp;""," ",""),"*",""),4))</f>
        <v/>
      </c>
      <c r="P115" s="32" t="n">
        <f aca="false">IF(O115="",0,IFERROR(MATCH(O115,Vans!$D$2:$D$51,0),IFERROR(MATCH(VALUE(O115),Vans!$D$2:$D$51,0),0)))</f>
        <v>0</v>
      </c>
      <c r="Q115" s="32" t="str">
        <f aca="false">IF(P115=0,"",INDEX(Vans!$A$2:$A$51,P115)&amp;"")</f>
        <v/>
      </c>
      <c r="R115" s="32" t="str">
        <f aca="false">IF(A115="","",IF(TRIM(D115&amp;"")&lt;&gt;"",SUBSTITUTE(UPPER(TRIM(D115&amp;""))," ",""),SUBSTITUTE(UPPER(Q115)," ","")))</f>
        <v/>
      </c>
      <c r="S115" s="32" t="n">
        <f aca="false">IF(R115="",0,IFERROR(MATCH(R115,Vans!$G$2:$G$51,0),0))</f>
        <v>0</v>
      </c>
      <c r="T115" s="32" t="str">
        <f aca="false">IF(S115=0,"",INDEX(Vans!$B$2:$B$51,S115)&amp;"")</f>
        <v/>
      </c>
      <c r="U115" s="32" t="str">
        <f aca="false">IF(S115=0,"",INDEX(Vans!$C$2:$C$51,S115))</f>
        <v/>
      </c>
      <c r="V115" s="32" t="str">
        <f aca="false">IF(TRIM(F115&amp;"")="","",IF(ISNUMBER(SEARCH("adblue",F115)),"AdBlue",IF(OR(ISNUMBER(SEARCH("diesel",F115)),ISNUMBER(SEARCH("derv",F115)),ISNUMBER(SEARCH("ulsd",F115))),"Diesel",IF(OR(ISNUMBER(SEARCH("unleaded",F115)),ISNUMBER(SEARCH("petrol",F115)),ISNUMBER(SEARCH("ulp",F115))),"Petrol",IF(OR(ISNUMBER(SEARCH("electric",F115)),ISNUMBER(SEARCH("charg",F115)),ISNUMBER(SEARCH("kwh",F115))),"Electric","Other")))))</f>
        <v/>
      </c>
      <c r="W115" s="34" t="str">
        <f aca="false">IF(TRIM(B115&amp;"")&lt;&gt;"",IFERROR(MOD(B115*1,1),""),IF(A115="","",IFERROR(IF(MOD(A115*1,1)&gt;0,MOD(A115*1,1),""),"")))</f>
        <v/>
      </c>
      <c r="X115" s="35" t="str">
        <f aca="false">IF(A115="","",IFERROR(INT(A115*1),""))</f>
        <v/>
      </c>
      <c r="Y115" s="32" t="str">
        <f aca="false">IF(OR(X115="",NOT(OR(V115="Diesel",V115="Petrol"))),"",MAX(IF(O115="",0,COUNTIFS($O$2:$O$501,O115,$X$2:$X$501,X115,$V$2:$V$501,"Diesel")+COUNTIFS($O$2:$O$501,O115,$X$2:$X$501,X115,$V$2:$V$501,"Petrol")),IF(R115="",0,COUNTIFS($R$2:$R$501,R115,$X$2:$X$501,X115,$V$2:$V$501,"Diesel")+COUNTIFS($R$2:$R$501,R115,$X$2:$X$501,X115,$V$2:$V$501,"Petrol"))))</f>
        <v/>
      </c>
      <c r="Z115" s="32" t="str">
        <f aca="false">IF(OR(R115="",TRIM(I115&amp;"")="",NOT(OR(V115="Diesel",V115="Petrol"))),"",IFERROR(_xlfn.MAXIFS($I$2:$I$501,$R$2:$R$501,R115,$I$2:$I$501,"&lt;"&amp;I115,$V$2:$V$501,"&lt;&gt;AdBlue",$V$2:$V$501,"&lt;&gt;Other"),""))</f>
        <v/>
      </c>
      <c r="AA115" s="32" t="str">
        <f aca="false">IF(OR(Z115="",N(Z115)=0),"",I115-Z115)</f>
        <v/>
      </c>
      <c r="AB115" s="32" t="str">
        <f aca="false">IF(OR(R115="",TRIM(I115&amp;"")="",X115=""),"",IFERROR(_xlfn.MAXIFS($I$2:$I$501,$R$2:$R$501,R115,$X$2:$X$501,"&lt;"&amp;X115),""))</f>
        <v/>
      </c>
      <c r="AC115" s="32" t="str">
        <f aca="false">IF(V115="Other","Not fuel, ","")&amp;IFERROR(IF(AND(T115&lt;&gt;"",OR(AND(V115="Diesel",T115&lt;&gt;"Diesel"),AND(V115="Petrol",T115&lt;&gt;"Petrol",T115&lt;&gt;"Plug-in hybrid"),AND(V115="Electric",T115&lt;&gt;"Electric",T115&lt;&gt;"Plug-in hybrid"))),"Wrong fuel for this van, ",""),"")&amp;IFERROR(IF(AND(OR(V115="Diesel",V115="Petrol"),N(U115)&gt;0,G115*1&gt;N(U115)*(1+TankMargin)),"More than the tank holds, ",""),"")&amp;IF(AND(TRIM(D115&amp;"")&lt;&gt;"",Q115&lt;&gt;"",SUBSTITUTE(UPPER(Q115)," ","")&lt;&gt;R115),"Card used in another van, ","")&amp;IF(AND(TRIM(D115&amp;"")&lt;&gt;"",S115=0),"Not one of your vans, ","")&amp;IF(AND(A115&lt;&gt;"",R115="",O115&lt;&gt;"",P115=0),"Card not on your Vans list, ","")&amp;IF(N(Y115)&gt;1,"Filled twice that day, ","")&amp;IFERROR(IF(AND(AA115&lt;&gt;"",AA115&lt;MinMiles),"Only "&amp;TEXT(AA115,"#,##0")&amp;" miles since the previous fill, ",""),"")&amp;IFERROR(IF(AND(AB115&lt;&gt;"",N(AB115)&gt;0,I115*1&lt;N(AB115)),"Pump mileage lower than before, ",""),"")&amp;IFERROR(IF(AND(TRIM(I115&amp;"")&lt;&gt;"",TRIM(K115&amp;"")&lt;&gt;"",ABS(I115*1-K115*1)&gt;MileTolerance),"Pump mileage off from the odometer, ",""),"")&amp;IF(J115="No","No receipt from the driver, ","")&amp;IFERROR(IF(AND(W115&lt;&gt;"",OR(W115&lt;DayStart,W115&gt;DayEnd)),"Outside working hours, ",""),"")&amp;IFERROR(IF(AND(X115&lt;&gt;"",WEEKDAY(X115,2)=6,FlagSat="Yes"),"Saturday, ",""),"")&amp;IFERROR(IF(AND(X115&lt;&gt;"",WEEKDAY(X115,2)=7,FlagSun="Yes"),"Sunday, ",""),"")&amp;IF(AND(FlagPremium="Yes",OR(V115="Diesel",V115="Petrol"),OR(ISNUMBER(SEARCH("super",F115)),ISNUMBER(SEARCH("premium",F115)),ISNUMBER(SEARCH("ultimate",F115)),ISNUMBER(SEARCH("v-power",F115)),ISNUMBER(SEARCH("momentum",F115)),ISNUMBER(SEARCH("supreme",F115)))),"Premium fuel, ","")</f>
        <v/>
      </c>
      <c r="AD115" s="32" t="n">
        <f aca="false">IF(AC115="",0,1)</f>
        <v>0</v>
      </c>
      <c r="AE115" s="32" t="n">
        <f aca="false">IF(A115="",0,1)</f>
        <v>0</v>
      </c>
    </row>
    <row r="116" customFormat="false" ht="15" hidden="false" customHeight="false" outlineLevel="0" collapsed="false">
      <c r="A116" s="24"/>
      <c r="B116" s="25"/>
      <c r="C116" s="21"/>
      <c r="D116" s="19"/>
      <c r="E116" s="19"/>
      <c r="F116" s="19"/>
      <c r="G116" s="26"/>
      <c r="H116" s="27"/>
      <c r="I116" s="28"/>
      <c r="J116" s="19"/>
      <c r="K116" s="28"/>
      <c r="L116" s="29" t="str">
        <f aca="false">IF(AC116="","",LEFT(AC116,LEN(AC116)-2))</f>
        <v/>
      </c>
      <c r="M116" s="30"/>
      <c r="N116" s="30"/>
      <c r="O116" s="32" t="str">
        <f aca="false">IF(TRIM(C116&amp;"")="","",RIGHT(SUBSTITUTE(SUBSTITUTE(C116&amp;""," ",""),"*",""),4))</f>
        <v/>
      </c>
      <c r="P116" s="32" t="n">
        <f aca="false">IF(O116="",0,IFERROR(MATCH(O116,Vans!$D$2:$D$51,0),IFERROR(MATCH(VALUE(O116),Vans!$D$2:$D$51,0),0)))</f>
        <v>0</v>
      </c>
      <c r="Q116" s="32" t="str">
        <f aca="false">IF(P116=0,"",INDEX(Vans!$A$2:$A$51,P116)&amp;"")</f>
        <v/>
      </c>
      <c r="R116" s="32" t="str">
        <f aca="false">IF(A116="","",IF(TRIM(D116&amp;"")&lt;&gt;"",SUBSTITUTE(UPPER(TRIM(D116&amp;""))," ",""),SUBSTITUTE(UPPER(Q116)," ","")))</f>
        <v/>
      </c>
      <c r="S116" s="32" t="n">
        <f aca="false">IF(R116="",0,IFERROR(MATCH(R116,Vans!$G$2:$G$51,0),0))</f>
        <v>0</v>
      </c>
      <c r="T116" s="32" t="str">
        <f aca="false">IF(S116=0,"",INDEX(Vans!$B$2:$B$51,S116)&amp;"")</f>
        <v/>
      </c>
      <c r="U116" s="32" t="str">
        <f aca="false">IF(S116=0,"",INDEX(Vans!$C$2:$C$51,S116))</f>
        <v/>
      </c>
      <c r="V116" s="32" t="str">
        <f aca="false">IF(TRIM(F116&amp;"")="","",IF(ISNUMBER(SEARCH("adblue",F116)),"AdBlue",IF(OR(ISNUMBER(SEARCH("diesel",F116)),ISNUMBER(SEARCH("derv",F116)),ISNUMBER(SEARCH("ulsd",F116))),"Diesel",IF(OR(ISNUMBER(SEARCH("unleaded",F116)),ISNUMBER(SEARCH("petrol",F116)),ISNUMBER(SEARCH("ulp",F116))),"Petrol",IF(OR(ISNUMBER(SEARCH("electric",F116)),ISNUMBER(SEARCH("charg",F116)),ISNUMBER(SEARCH("kwh",F116))),"Electric","Other")))))</f>
        <v/>
      </c>
      <c r="W116" s="34" t="str">
        <f aca="false">IF(TRIM(B116&amp;"")&lt;&gt;"",IFERROR(MOD(B116*1,1),""),IF(A116="","",IFERROR(IF(MOD(A116*1,1)&gt;0,MOD(A116*1,1),""),"")))</f>
        <v/>
      </c>
      <c r="X116" s="35" t="str">
        <f aca="false">IF(A116="","",IFERROR(INT(A116*1),""))</f>
        <v/>
      </c>
      <c r="Y116" s="32" t="str">
        <f aca="false">IF(OR(X116="",NOT(OR(V116="Diesel",V116="Petrol"))),"",MAX(IF(O116="",0,COUNTIFS($O$2:$O$501,O116,$X$2:$X$501,X116,$V$2:$V$501,"Diesel")+COUNTIFS($O$2:$O$501,O116,$X$2:$X$501,X116,$V$2:$V$501,"Petrol")),IF(R116="",0,COUNTIFS($R$2:$R$501,R116,$X$2:$X$501,X116,$V$2:$V$501,"Diesel")+COUNTIFS($R$2:$R$501,R116,$X$2:$X$501,X116,$V$2:$V$501,"Petrol"))))</f>
        <v/>
      </c>
      <c r="Z116" s="32" t="str">
        <f aca="false">IF(OR(R116="",TRIM(I116&amp;"")="",NOT(OR(V116="Diesel",V116="Petrol"))),"",IFERROR(_xlfn.MAXIFS($I$2:$I$501,$R$2:$R$501,R116,$I$2:$I$501,"&lt;"&amp;I116,$V$2:$V$501,"&lt;&gt;AdBlue",$V$2:$V$501,"&lt;&gt;Other"),""))</f>
        <v/>
      </c>
      <c r="AA116" s="32" t="str">
        <f aca="false">IF(OR(Z116="",N(Z116)=0),"",I116-Z116)</f>
        <v/>
      </c>
      <c r="AB116" s="32" t="str">
        <f aca="false">IF(OR(R116="",TRIM(I116&amp;"")="",X116=""),"",IFERROR(_xlfn.MAXIFS($I$2:$I$501,$R$2:$R$501,R116,$X$2:$X$501,"&lt;"&amp;X116),""))</f>
        <v/>
      </c>
      <c r="AC116" s="32" t="str">
        <f aca="false">IF(V116="Other","Not fuel, ","")&amp;IFERROR(IF(AND(T116&lt;&gt;"",OR(AND(V116="Diesel",T116&lt;&gt;"Diesel"),AND(V116="Petrol",T116&lt;&gt;"Petrol",T116&lt;&gt;"Plug-in hybrid"),AND(V116="Electric",T116&lt;&gt;"Electric",T116&lt;&gt;"Plug-in hybrid"))),"Wrong fuel for this van, ",""),"")&amp;IFERROR(IF(AND(OR(V116="Diesel",V116="Petrol"),N(U116)&gt;0,G116*1&gt;N(U116)*(1+TankMargin)),"More than the tank holds, ",""),"")&amp;IF(AND(TRIM(D116&amp;"")&lt;&gt;"",Q116&lt;&gt;"",SUBSTITUTE(UPPER(Q116)," ","")&lt;&gt;R116),"Card used in another van, ","")&amp;IF(AND(TRIM(D116&amp;"")&lt;&gt;"",S116=0),"Not one of your vans, ","")&amp;IF(AND(A116&lt;&gt;"",R116="",O116&lt;&gt;"",P116=0),"Card not on your Vans list, ","")&amp;IF(N(Y116)&gt;1,"Filled twice that day, ","")&amp;IFERROR(IF(AND(AA116&lt;&gt;"",AA116&lt;MinMiles),"Only "&amp;TEXT(AA116,"#,##0")&amp;" miles since the previous fill, ",""),"")&amp;IFERROR(IF(AND(AB116&lt;&gt;"",N(AB116)&gt;0,I116*1&lt;N(AB116)),"Pump mileage lower than before, ",""),"")&amp;IFERROR(IF(AND(TRIM(I116&amp;"")&lt;&gt;"",TRIM(K116&amp;"")&lt;&gt;"",ABS(I116*1-K116*1)&gt;MileTolerance),"Pump mileage off from the odometer, ",""),"")&amp;IF(J116="No","No receipt from the driver, ","")&amp;IFERROR(IF(AND(W116&lt;&gt;"",OR(W116&lt;DayStart,W116&gt;DayEnd)),"Outside working hours, ",""),"")&amp;IFERROR(IF(AND(X116&lt;&gt;"",WEEKDAY(X116,2)=6,FlagSat="Yes"),"Saturday, ",""),"")&amp;IFERROR(IF(AND(X116&lt;&gt;"",WEEKDAY(X116,2)=7,FlagSun="Yes"),"Sunday, ",""),"")&amp;IF(AND(FlagPremium="Yes",OR(V116="Diesel",V116="Petrol"),OR(ISNUMBER(SEARCH("super",F116)),ISNUMBER(SEARCH("premium",F116)),ISNUMBER(SEARCH("ultimate",F116)),ISNUMBER(SEARCH("v-power",F116)),ISNUMBER(SEARCH("momentum",F116)),ISNUMBER(SEARCH("supreme",F116)))),"Premium fuel, ","")</f>
        <v/>
      </c>
      <c r="AD116" s="32" t="n">
        <f aca="false">IF(AC116="",0,1)</f>
        <v>0</v>
      </c>
      <c r="AE116" s="32" t="n">
        <f aca="false">IF(A116="",0,1)</f>
        <v>0</v>
      </c>
    </row>
    <row r="117" customFormat="false" ht="15" hidden="false" customHeight="false" outlineLevel="0" collapsed="false">
      <c r="A117" s="24"/>
      <c r="B117" s="25"/>
      <c r="C117" s="21"/>
      <c r="D117" s="19"/>
      <c r="E117" s="19"/>
      <c r="F117" s="19"/>
      <c r="G117" s="26"/>
      <c r="H117" s="27"/>
      <c r="I117" s="28"/>
      <c r="J117" s="19"/>
      <c r="K117" s="28"/>
      <c r="L117" s="29" t="str">
        <f aca="false">IF(AC117="","",LEFT(AC117,LEN(AC117)-2))</f>
        <v/>
      </c>
      <c r="M117" s="30"/>
      <c r="N117" s="30"/>
      <c r="O117" s="32" t="str">
        <f aca="false">IF(TRIM(C117&amp;"")="","",RIGHT(SUBSTITUTE(SUBSTITUTE(C117&amp;""," ",""),"*",""),4))</f>
        <v/>
      </c>
      <c r="P117" s="32" t="n">
        <f aca="false">IF(O117="",0,IFERROR(MATCH(O117,Vans!$D$2:$D$51,0),IFERROR(MATCH(VALUE(O117),Vans!$D$2:$D$51,0),0)))</f>
        <v>0</v>
      </c>
      <c r="Q117" s="32" t="str">
        <f aca="false">IF(P117=0,"",INDEX(Vans!$A$2:$A$51,P117)&amp;"")</f>
        <v/>
      </c>
      <c r="R117" s="32" t="str">
        <f aca="false">IF(A117="","",IF(TRIM(D117&amp;"")&lt;&gt;"",SUBSTITUTE(UPPER(TRIM(D117&amp;""))," ",""),SUBSTITUTE(UPPER(Q117)," ","")))</f>
        <v/>
      </c>
      <c r="S117" s="32" t="n">
        <f aca="false">IF(R117="",0,IFERROR(MATCH(R117,Vans!$G$2:$G$51,0),0))</f>
        <v>0</v>
      </c>
      <c r="T117" s="32" t="str">
        <f aca="false">IF(S117=0,"",INDEX(Vans!$B$2:$B$51,S117)&amp;"")</f>
        <v/>
      </c>
      <c r="U117" s="32" t="str">
        <f aca="false">IF(S117=0,"",INDEX(Vans!$C$2:$C$51,S117))</f>
        <v/>
      </c>
      <c r="V117" s="32" t="str">
        <f aca="false">IF(TRIM(F117&amp;"")="","",IF(ISNUMBER(SEARCH("adblue",F117)),"AdBlue",IF(OR(ISNUMBER(SEARCH("diesel",F117)),ISNUMBER(SEARCH("derv",F117)),ISNUMBER(SEARCH("ulsd",F117))),"Diesel",IF(OR(ISNUMBER(SEARCH("unleaded",F117)),ISNUMBER(SEARCH("petrol",F117)),ISNUMBER(SEARCH("ulp",F117))),"Petrol",IF(OR(ISNUMBER(SEARCH("electric",F117)),ISNUMBER(SEARCH("charg",F117)),ISNUMBER(SEARCH("kwh",F117))),"Electric","Other")))))</f>
        <v/>
      </c>
      <c r="W117" s="34" t="str">
        <f aca="false">IF(TRIM(B117&amp;"")&lt;&gt;"",IFERROR(MOD(B117*1,1),""),IF(A117="","",IFERROR(IF(MOD(A117*1,1)&gt;0,MOD(A117*1,1),""),"")))</f>
        <v/>
      </c>
      <c r="X117" s="35" t="str">
        <f aca="false">IF(A117="","",IFERROR(INT(A117*1),""))</f>
        <v/>
      </c>
      <c r="Y117" s="32" t="str">
        <f aca="false">IF(OR(X117="",NOT(OR(V117="Diesel",V117="Petrol"))),"",MAX(IF(O117="",0,COUNTIFS($O$2:$O$501,O117,$X$2:$X$501,X117,$V$2:$V$501,"Diesel")+COUNTIFS($O$2:$O$501,O117,$X$2:$X$501,X117,$V$2:$V$501,"Petrol")),IF(R117="",0,COUNTIFS($R$2:$R$501,R117,$X$2:$X$501,X117,$V$2:$V$501,"Diesel")+COUNTIFS($R$2:$R$501,R117,$X$2:$X$501,X117,$V$2:$V$501,"Petrol"))))</f>
        <v/>
      </c>
      <c r="Z117" s="32" t="str">
        <f aca="false">IF(OR(R117="",TRIM(I117&amp;"")="",NOT(OR(V117="Diesel",V117="Petrol"))),"",IFERROR(_xlfn.MAXIFS($I$2:$I$501,$R$2:$R$501,R117,$I$2:$I$501,"&lt;"&amp;I117,$V$2:$V$501,"&lt;&gt;AdBlue",$V$2:$V$501,"&lt;&gt;Other"),""))</f>
        <v/>
      </c>
      <c r="AA117" s="32" t="str">
        <f aca="false">IF(OR(Z117="",N(Z117)=0),"",I117-Z117)</f>
        <v/>
      </c>
      <c r="AB117" s="32" t="str">
        <f aca="false">IF(OR(R117="",TRIM(I117&amp;"")="",X117=""),"",IFERROR(_xlfn.MAXIFS($I$2:$I$501,$R$2:$R$501,R117,$X$2:$X$501,"&lt;"&amp;X117),""))</f>
        <v/>
      </c>
      <c r="AC117" s="32" t="str">
        <f aca="false">IF(V117="Other","Not fuel, ","")&amp;IFERROR(IF(AND(T117&lt;&gt;"",OR(AND(V117="Diesel",T117&lt;&gt;"Diesel"),AND(V117="Petrol",T117&lt;&gt;"Petrol",T117&lt;&gt;"Plug-in hybrid"),AND(V117="Electric",T117&lt;&gt;"Electric",T117&lt;&gt;"Plug-in hybrid"))),"Wrong fuel for this van, ",""),"")&amp;IFERROR(IF(AND(OR(V117="Diesel",V117="Petrol"),N(U117)&gt;0,G117*1&gt;N(U117)*(1+TankMargin)),"More than the tank holds, ",""),"")&amp;IF(AND(TRIM(D117&amp;"")&lt;&gt;"",Q117&lt;&gt;"",SUBSTITUTE(UPPER(Q117)," ","")&lt;&gt;R117),"Card used in another van, ","")&amp;IF(AND(TRIM(D117&amp;"")&lt;&gt;"",S117=0),"Not one of your vans, ","")&amp;IF(AND(A117&lt;&gt;"",R117="",O117&lt;&gt;"",P117=0),"Card not on your Vans list, ","")&amp;IF(N(Y117)&gt;1,"Filled twice that day, ","")&amp;IFERROR(IF(AND(AA117&lt;&gt;"",AA117&lt;MinMiles),"Only "&amp;TEXT(AA117,"#,##0")&amp;" miles since the previous fill, ",""),"")&amp;IFERROR(IF(AND(AB117&lt;&gt;"",N(AB117)&gt;0,I117*1&lt;N(AB117)),"Pump mileage lower than before, ",""),"")&amp;IFERROR(IF(AND(TRIM(I117&amp;"")&lt;&gt;"",TRIM(K117&amp;"")&lt;&gt;"",ABS(I117*1-K117*1)&gt;MileTolerance),"Pump mileage off from the odometer, ",""),"")&amp;IF(J117="No","No receipt from the driver, ","")&amp;IFERROR(IF(AND(W117&lt;&gt;"",OR(W117&lt;DayStart,W117&gt;DayEnd)),"Outside working hours, ",""),"")&amp;IFERROR(IF(AND(X117&lt;&gt;"",WEEKDAY(X117,2)=6,FlagSat="Yes"),"Saturday, ",""),"")&amp;IFERROR(IF(AND(X117&lt;&gt;"",WEEKDAY(X117,2)=7,FlagSun="Yes"),"Sunday, ",""),"")&amp;IF(AND(FlagPremium="Yes",OR(V117="Diesel",V117="Petrol"),OR(ISNUMBER(SEARCH("super",F117)),ISNUMBER(SEARCH("premium",F117)),ISNUMBER(SEARCH("ultimate",F117)),ISNUMBER(SEARCH("v-power",F117)),ISNUMBER(SEARCH("momentum",F117)),ISNUMBER(SEARCH("supreme",F117)))),"Premium fuel, ","")</f>
        <v/>
      </c>
      <c r="AD117" s="32" t="n">
        <f aca="false">IF(AC117="",0,1)</f>
        <v>0</v>
      </c>
      <c r="AE117" s="32" t="n">
        <f aca="false">IF(A117="",0,1)</f>
        <v>0</v>
      </c>
    </row>
    <row r="118" customFormat="false" ht="15" hidden="false" customHeight="false" outlineLevel="0" collapsed="false">
      <c r="A118" s="24"/>
      <c r="B118" s="25"/>
      <c r="C118" s="21"/>
      <c r="D118" s="19"/>
      <c r="E118" s="19"/>
      <c r="F118" s="19"/>
      <c r="G118" s="26"/>
      <c r="H118" s="27"/>
      <c r="I118" s="28"/>
      <c r="J118" s="19"/>
      <c r="K118" s="28"/>
      <c r="L118" s="29" t="str">
        <f aca="false">IF(AC118="","",LEFT(AC118,LEN(AC118)-2))</f>
        <v/>
      </c>
      <c r="M118" s="30"/>
      <c r="N118" s="30"/>
      <c r="O118" s="32" t="str">
        <f aca="false">IF(TRIM(C118&amp;"")="","",RIGHT(SUBSTITUTE(SUBSTITUTE(C118&amp;""," ",""),"*",""),4))</f>
        <v/>
      </c>
      <c r="P118" s="32" t="n">
        <f aca="false">IF(O118="",0,IFERROR(MATCH(O118,Vans!$D$2:$D$51,0),IFERROR(MATCH(VALUE(O118),Vans!$D$2:$D$51,0),0)))</f>
        <v>0</v>
      </c>
      <c r="Q118" s="32" t="str">
        <f aca="false">IF(P118=0,"",INDEX(Vans!$A$2:$A$51,P118)&amp;"")</f>
        <v/>
      </c>
      <c r="R118" s="32" t="str">
        <f aca="false">IF(A118="","",IF(TRIM(D118&amp;"")&lt;&gt;"",SUBSTITUTE(UPPER(TRIM(D118&amp;""))," ",""),SUBSTITUTE(UPPER(Q118)," ","")))</f>
        <v/>
      </c>
      <c r="S118" s="32" t="n">
        <f aca="false">IF(R118="",0,IFERROR(MATCH(R118,Vans!$G$2:$G$51,0),0))</f>
        <v>0</v>
      </c>
      <c r="T118" s="32" t="str">
        <f aca="false">IF(S118=0,"",INDEX(Vans!$B$2:$B$51,S118)&amp;"")</f>
        <v/>
      </c>
      <c r="U118" s="32" t="str">
        <f aca="false">IF(S118=0,"",INDEX(Vans!$C$2:$C$51,S118))</f>
        <v/>
      </c>
      <c r="V118" s="32" t="str">
        <f aca="false">IF(TRIM(F118&amp;"")="","",IF(ISNUMBER(SEARCH("adblue",F118)),"AdBlue",IF(OR(ISNUMBER(SEARCH("diesel",F118)),ISNUMBER(SEARCH("derv",F118)),ISNUMBER(SEARCH("ulsd",F118))),"Diesel",IF(OR(ISNUMBER(SEARCH("unleaded",F118)),ISNUMBER(SEARCH("petrol",F118)),ISNUMBER(SEARCH("ulp",F118))),"Petrol",IF(OR(ISNUMBER(SEARCH("electric",F118)),ISNUMBER(SEARCH("charg",F118)),ISNUMBER(SEARCH("kwh",F118))),"Electric","Other")))))</f>
        <v/>
      </c>
      <c r="W118" s="34" t="str">
        <f aca="false">IF(TRIM(B118&amp;"")&lt;&gt;"",IFERROR(MOD(B118*1,1),""),IF(A118="","",IFERROR(IF(MOD(A118*1,1)&gt;0,MOD(A118*1,1),""),"")))</f>
        <v/>
      </c>
      <c r="X118" s="35" t="str">
        <f aca="false">IF(A118="","",IFERROR(INT(A118*1),""))</f>
        <v/>
      </c>
      <c r="Y118" s="32" t="str">
        <f aca="false">IF(OR(X118="",NOT(OR(V118="Diesel",V118="Petrol"))),"",MAX(IF(O118="",0,COUNTIFS($O$2:$O$501,O118,$X$2:$X$501,X118,$V$2:$V$501,"Diesel")+COUNTIFS($O$2:$O$501,O118,$X$2:$X$501,X118,$V$2:$V$501,"Petrol")),IF(R118="",0,COUNTIFS($R$2:$R$501,R118,$X$2:$X$501,X118,$V$2:$V$501,"Diesel")+COUNTIFS($R$2:$R$501,R118,$X$2:$X$501,X118,$V$2:$V$501,"Petrol"))))</f>
        <v/>
      </c>
      <c r="Z118" s="32" t="str">
        <f aca="false">IF(OR(R118="",TRIM(I118&amp;"")="",NOT(OR(V118="Diesel",V118="Petrol"))),"",IFERROR(_xlfn.MAXIFS($I$2:$I$501,$R$2:$R$501,R118,$I$2:$I$501,"&lt;"&amp;I118,$V$2:$V$501,"&lt;&gt;AdBlue",$V$2:$V$501,"&lt;&gt;Other"),""))</f>
        <v/>
      </c>
      <c r="AA118" s="32" t="str">
        <f aca="false">IF(OR(Z118="",N(Z118)=0),"",I118-Z118)</f>
        <v/>
      </c>
      <c r="AB118" s="32" t="str">
        <f aca="false">IF(OR(R118="",TRIM(I118&amp;"")="",X118=""),"",IFERROR(_xlfn.MAXIFS($I$2:$I$501,$R$2:$R$501,R118,$X$2:$X$501,"&lt;"&amp;X118),""))</f>
        <v/>
      </c>
      <c r="AC118" s="32" t="str">
        <f aca="false">IF(V118="Other","Not fuel, ","")&amp;IFERROR(IF(AND(T118&lt;&gt;"",OR(AND(V118="Diesel",T118&lt;&gt;"Diesel"),AND(V118="Petrol",T118&lt;&gt;"Petrol",T118&lt;&gt;"Plug-in hybrid"),AND(V118="Electric",T118&lt;&gt;"Electric",T118&lt;&gt;"Plug-in hybrid"))),"Wrong fuel for this van, ",""),"")&amp;IFERROR(IF(AND(OR(V118="Diesel",V118="Petrol"),N(U118)&gt;0,G118*1&gt;N(U118)*(1+TankMargin)),"More than the tank holds, ",""),"")&amp;IF(AND(TRIM(D118&amp;"")&lt;&gt;"",Q118&lt;&gt;"",SUBSTITUTE(UPPER(Q118)," ","")&lt;&gt;R118),"Card used in another van, ","")&amp;IF(AND(TRIM(D118&amp;"")&lt;&gt;"",S118=0),"Not one of your vans, ","")&amp;IF(AND(A118&lt;&gt;"",R118="",O118&lt;&gt;"",P118=0),"Card not on your Vans list, ","")&amp;IF(N(Y118)&gt;1,"Filled twice that day, ","")&amp;IFERROR(IF(AND(AA118&lt;&gt;"",AA118&lt;MinMiles),"Only "&amp;TEXT(AA118,"#,##0")&amp;" miles since the previous fill, ",""),"")&amp;IFERROR(IF(AND(AB118&lt;&gt;"",N(AB118)&gt;0,I118*1&lt;N(AB118)),"Pump mileage lower than before, ",""),"")&amp;IFERROR(IF(AND(TRIM(I118&amp;"")&lt;&gt;"",TRIM(K118&amp;"")&lt;&gt;"",ABS(I118*1-K118*1)&gt;MileTolerance),"Pump mileage off from the odometer, ",""),"")&amp;IF(J118="No","No receipt from the driver, ","")&amp;IFERROR(IF(AND(W118&lt;&gt;"",OR(W118&lt;DayStart,W118&gt;DayEnd)),"Outside working hours, ",""),"")&amp;IFERROR(IF(AND(X118&lt;&gt;"",WEEKDAY(X118,2)=6,FlagSat="Yes"),"Saturday, ",""),"")&amp;IFERROR(IF(AND(X118&lt;&gt;"",WEEKDAY(X118,2)=7,FlagSun="Yes"),"Sunday, ",""),"")&amp;IF(AND(FlagPremium="Yes",OR(V118="Diesel",V118="Petrol"),OR(ISNUMBER(SEARCH("super",F118)),ISNUMBER(SEARCH("premium",F118)),ISNUMBER(SEARCH("ultimate",F118)),ISNUMBER(SEARCH("v-power",F118)),ISNUMBER(SEARCH("momentum",F118)),ISNUMBER(SEARCH("supreme",F118)))),"Premium fuel, ","")</f>
        <v/>
      </c>
      <c r="AD118" s="32" t="n">
        <f aca="false">IF(AC118="",0,1)</f>
        <v>0</v>
      </c>
      <c r="AE118" s="32" t="n">
        <f aca="false">IF(A118="",0,1)</f>
        <v>0</v>
      </c>
    </row>
    <row r="119" customFormat="false" ht="15" hidden="false" customHeight="false" outlineLevel="0" collapsed="false">
      <c r="A119" s="24"/>
      <c r="B119" s="25"/>
      <c r="C119" s="21"/>
      <c r="D119" s="19"/>
      <c r="E119" s="19"/>
      <c r="F119" s="19"/>
      <c r="G119" s="26"/>
      <c r="H119" s="27"/>
      <c r="I119" s="28"/>
      <c r="J119" s="19"/>
      <c r="K119" s="28"/>
      <c r="L119" s="29" t="str">
        <f aca="false">IF(AC119="","",LEFT(AC119,LEN(AC119)-2))</f>
        <v/>
      </c>
      <c r="M119" s="30"/>
      <c r="N119" s="30"/>
      <c r="O119" s="32" t="str">
        <f aca="false">IF(TRIM(C119&amp;"")="","",RIGHT(SUBSTITUTE(SUBSTITUTE(C119&amp;""," ",""),"*",""),4))</f>
        <v/>
      </c>
      <c r="P119" s="32" t="n">
        <f aca="false">IF(O119="",0,IFERROR(MATCH(O119,Vans!$D$2:$D$51,0),IFERROR(MATCH(VALUE(O119),Vans!$D$2:$D$51,0),0)))</f>
        <v>0</v>
      </c>
      <c r="Q119" s="32" t="str">
        <f aca="false">IF(P119=0,"",INDEX(Vans!$A$2:$A$51,P119)&amp;"")</f>
        <v/>
      </c>
      <c r="R119" s="32" t="str">
        <f aca="false">IF(A119="","",IF(TRIM(D119&amp;"")&lt;&gt;"",SUBSTITUTE(UPPER(TRIM(D119&amp;""))," ",""),SUBSTITUTE(UPPER(Q119)," ","")))</f>
        <v/>
      </c>
      <c r="S119" s="32" t="n">
        <f aca="false">IF(R119="",0,IFERROR(MATCH(R119,Vans!$G$2:$G$51,0),0))</f>
        <v>0</v>
      </c>
      <c r="T119" s="32" t="str">
        <f aca="false">IF(S119=0,"",INDEX(Vans!$B$2:$B$51,S119)&amp;"")</f>
        <v/>
      </c>
      <c r="U119" s="32" t="str">
        <f aca="false">IF(S119=0,"",INDEX(Vans!$C$2:$C$51,S119))</f>
        <v/>
      </c>
      <c r="V119" s="32" t="str">
        <f aca="false">IF(TRIM(F119&amp;"")="","",IF(ISNUMBER(SEARCH("adblue",F119)),"AdBlue",IF(OR(ISNUMBER(SEARCH("diesel",F119)),ISNUMBER(SEARCH("derv",F119)),ISNUMBER(SEARCH("ulsd",F119))),"Diesel",IF(OR(ISNUMBER(SEARCH("unleaded",F119)),ISNUMBER(SEARCH("petrol",F119)),ISNUMBER(SEARCH("ulp",F119))),"Petrol",IF(OR(ISNUMBER(SEARCH("electric",F119)),ISNUMBER(SEARCH("charg",F119)),ISNUMBER(SEARCH("kwh",F119))),"Electric","Other")))))</f>
        <v/>
      </c>
      <c r="W119" s="34" t="str">
        <f aca="false">IF(TRIM(B119&amp;"")&lt;&gt;"",IFERROR(MOD(B119*1,1),""),IF(A119="","",IFERROR(IF(MOD(A119*1,1)&gt;0,MOD(A119*1,1),""),"")))</f>
        <v/>
      </c>
      <c r="X119" s="35" t="str">
        <f aca="false">IF(A119="","",IFERROR(INT(A119*1),""))</f>
        <v/>
      </c>
      <c r="Y119" s="32" t="str">
        <f aca="false">IF(OR(X119="",NOT(OR(V119="Diesel",V119="Petrol"))),"",MAX(IF(O119="",0,COUNTIFS($O$2:$O$501,O119,$X$2:$X$501,X119,$V$2:$V$501,"Diesel")+COUNTIFS($O$2:$O$501,O119,$X$2:$X$501,X119,$V$2:$V$501,"Petrol")),IF(R119="",0,COUNTIFS($R$2:$R$501,R119,$X$2:$X$501,X119,$V$2:$V$501,"Diesel")+COUNTIFS($R$2:$R$501,R119,$X$2:$X$501,X119,$V$2:$V$501,"Petrol"))))</f>
        <v/>
      </c>
      <c r="Z119" s="32" t="str">
        <f aca="false">IF(OR(R119="",TRIM(I119&amp;"")="",NOT(OR(V119="Diesel",V119="Petrol"))),"",IFERROR(_xlfn.MAXIFS($I$2:$I$501,$R$2:$R$501,R119,$I$2:$I$501,"&lt;"&amp;I119,$V$2:$V$501,"&lt;&gt;AdBlue",$V$2:$V$501,"&lt;&gt;Other"),""))</f>
        <v/>
      </c>
      <c r="AA119" s="32" t="str">
        <f aca="false">IF(OR(Z119="",N(Z119)=0),"",I119-Z119)</f>
        <v/>
      </c>
      <c r="AB119" s="32" t="str">
        <f aca="false">IF(OR(R119="",TRIM(I119&amp;"")="",X119=""),"",IFERROR(_xlfn.MAXIFS($I$2:$I$501,$R$2:$R$501,R119,$X$2:$X$501,"&lt;"&amp;X119),""))</f>
        <v/>
      </c>
      <c r="AC119" s="32" t="str">
        <f aca="false">IF(V119="Other","Not fuel, ","")&amp;IFERROR(IF(AND(T119&lt;&gt;"",OR(AND(V119="Diesel",T119&lt;&gt;"Diesel"),AND(V119="Petrol",T119&lt;&gt;"Petrol",T119&lt;&gt;"Plug-in hybrid"),AND(V119="Electric",T119&lt;&gt;"Electric",T119&lt;&gt;"Plug-in hybrid"))),"Wrong fuel for this van, ",""),"")&amp;IFERROR(IF(AND(OR(V119="Diesel",V119="Petrol"),N(U119)&gt;0,G119*1&gt;N(U119)*(1+TankMargin)),"More than the tank holds, ",""),"")&amp;IF(AND(TRIM(D119&amp;"")&lt;&gt;"",Q119&lt;&gt;"",SUBSTITUTE(UPPER(Q119)," ","")&lt;&gt;R119),"Card used in another van, ","")&amp;IF(AND(TRIM(D119&amp;"")&lt;&gt;"",S119=0),"Not one of your vans, ","")&amp;IF(AND(A119&lt;&gt;"",R119="",O119&lt;&gt;"",P119=0),"Card not on your Vans list, ","")&amp;IF(N(Y119)&gt;1,"Filled twice that day, ","")&amp;IFERROR(IF(AND(AA119&lt;&gt;"",AA119&lt;MinMiles),"Only "&amp;TEXT(AA119,"#,##0")&amp;" miles since the previous fill, ",""),"")&amp;IFERROR(IF(AND(AB119&lt;&gt;"",N(AB119)&gt;0,I119*1&lt;N(AB119)),"Pump mileage lower than before, ",""),"")&amp;IFERROR(IF(AND(TRIM(I119&amp;"")&lt;&gt;"",TRIM(K119&amp;"")&lt;&gt;"",ABS(I119*1-K119*1)&gt;MileTolerance),"Pump mileage off from the odometer, ",""),"")&amp;IF(J119="No","No receipt from the driver, ","")&amp;IFERROR(IF(AND(W119&lt;&gt;"",OR(W119&lt;DayStart,W119&gt;DayEnd)),"Outside working hours, ",""),"")&amp;IFERROR(IF(AND(X119&lt;&gt;"",WEEKDAY(X119,2)=6,FlagSat="Yes"),"Saturday, ",""),"")&amp;IFERROR(IF(AND(X119&lt;&gt;"",WEEKDAY(X119,2)=7,FlagSun="Yes"),"Sunday, ",""),"")&amp;IF(AND(FlagPremium="Yes",OR(V119="Diesel",V119="Petrol"),OR(ISNUMBER(SEARCH("super",F119)),ISNUMBER(SEARCH("premium",F119)),ISNUMBER(SEARCH("ultimate",F119)),ISNUMBER(SEARCH("v-power",F119)),ISNUMBER(SEARCH("momentum",F119)),ISNUMBER(SEARCH("supreme",F119)))),"Premium fuel, ","")</f>
        <v/>
      </c>
      <c r="AD119" s="32" t="n">
        <f aca="false">IF(AC119="",0,1)</f>
        <v>0</v>
      </c>
      <c r="AE119" s="32" t="n">
        <f aca="false">IF(A119="",0,1)</f>
        <v>0</v>
      </c>
    </row>
    <row r="120" customFormat="false" ht="15" hidden="false" customHeight="false" outlineLevel="0" collapsed="false">
      <c r="A120" s="24"/>
      <c r="B120" s="25"/>
      <c r="C120" s="21"/>
      <c r="D120" s="19"/>
      <c r="E120" s="19"/>
      <c r="F120" s="19"/>
      <c r="G120" s="26"/>
      <c r="H120" s="27"/>
      <c r="I120" s="28"/>
      <c r="J120" s="19"/>
      <c r="K120" s="28"/>
      <c r="L120" s="29" t="str">
        <f aca="false">IF(AC120="","",LEFT(AC120,LEN(AC120)-2))</f>
        <v/>
      </c>
      <c r="M120" s="30"/>
      <c r="N120" s="30"/>
      <c r="O120" s="32" t="str">
        <f aca="false">IF(TRIM(C120&amp;"")="","",RIGHT(SUBSTITUTE(SUBSTITUTE(C120&amp;""," ",""),"*",""),4))</f>
        <v/>
      </c>
      <c r="P120" s="32" t="n">
        <f aca="false">IF(O120="",0,IFERROR(MATCH(O120,Vans!$D$2:$D$51,0),IFERROR(MATCH(VALUE(O120),Vans!$D$2:$D$51,0),0)))</f>
        <v>0</v>
      </c>
      <c r="Q120" s="32" t="str">
        <f aca="false">IF(P120=0,"",INDEX(Vans!$A$2:$A$51,P120)&amp;"")</f>
        <v/>
      </c>
      <c r="R120" s="32" t="str">
        <f aca="false">IF(A120="","",IF(TRIM(D120&amp;"")&lt;&gt;"",SUBSTITUTE(UPPER(TRIM(D120&amp;""))," ",""),SUBSTITUTE(UPPER(Q120)," ","")))</f>
        <v/>
      </c>
      <c r="S120" s="32" t="n">
        <f aca="false">IF(R120="",0,IFERROR(MATCH(R120,Vans!$G$2:$G$51,0),0))</f>
        <v>0</v>
      </c>
      <c r="T120" s="32" t="str">
        <f aca="false">IF(S120=0,"",INDEX(Vans!$B$2:$B$51,S120)&amp;"")</f>
        <v/>
      </c>
      <c r="U120" s="32" t="str">
        <f aca="false">IF(S120=0,"",INDEX(Vans!$C$2:$C$51,S120))</f>
        <v/>
      </c>
      <c r="V120" s="32" t="str">
        <f aca="false">IF(TRIM(F120&amp;"")="","",IF(ISNUMBER(SEARCH("adblue",F120)),"AdBlue",IF(OR(ISNUMBER(SEARCH("diesel",F120)),ISNUMBER(SEARCH("derv",F120)),ISNUMBER(SEARCH("ulsd",F120))),"Diesel",IF(OR(ISNUMBER(SEARCH("unleaded",F120)),ISNUMBER(SEARCH("petrol",F120)),ISNUMBER(SEARCH("ulp",F120))),"Petrol",IF(OR(ISNUMBER(SEARCH("electric",F120)),ISNUMBER(SEARCH("charg",F120)),ISNUMBER(SEARCH("kwh",F120))),"Electric","Other")))))</f>
        <v/>
      </c>
      <c r="W120" s="34" t="str">
        <f aca="false">IF(TRIM(B120&amp;"")&lt;&gt;"",IFERROR(MOD(B120*1,1),""),IF(A120="","",IFERROR(IF(MOD(A120*1,1)&gt;0,MOD(A120*1,1),""),"")))</f>
        <v/>
      </c>
      <c r="X120" s="35" t="str">
        <f aca="false">IF(A120="","",IFERROR(INT(A120*1),""))</f>
        <v/>
      </c>
      <c r="Y120" s="32" t="str">
        <f aca="false">IF(OR(X120="",NOT(OR(V120="Diesel",V120="Petrol"))),"",MAX(IF(O120="",0,COUNTIFS($O$2:$O$501,O120,$X$2:$X$501,X120,$V$2:$V$501,"Diesel")+COUNTIFS($O$2:$O$501,O120,$X$2:$X$501,X120,$V$2:$V$501,"Petrol")),IF(R120="",0,COUNTIFS($R$2:$R$501,R120,$X$2:$X$501,X120,$V$2:$V$501,"Diesel")+COUNTIFS($R$2:$R$501,R120,$X$2:$X$501,X120,$V$2:$V$501,"Petrol"))))</f>
        <v/>
      </c>
      <c r="Z120" s="32" t="str">
        <f aca="false">IF(OR(R120="",TRIM(I120&amp;"")="",NOT(OR(V120="Diesel",V120="Petrol"))),"",IFERROR(_xlfn.MAXIFS($I$2:$I$501,$R$2:$R$501,R120,$I$2:$I$501,"&lt;"&amp;I120,$V$2:$V$501,"&lt;&gt;AdBlue",$V$2:$V$501,"&lt;&gt;Other"),""))</f>
        <v/>
      </c>
      <c r="AA120" s="32" t="str">
        <f aca="false">IF(OR(Z120="",N(Z120)=0),"",I120-Z120)</f>
        <v/>
      </c>
      <c r="AB120" s="32" t="str">
        <f aca="false">IF(OR(R120="",TRIM(I120&amp;"")="",X120=""),"",IFERROR(_xlfn.MAXIFS($I$2:$I$501,$R$2:$R$501,R120,$X$2:$X$501,"&lt;"&amp;X120),""))</f>
        <v/>
      </c>
      <c r="AC120" s="32" t="str">
        <f aca="false">IF(V120="Other","Not fuel, ","")&amp;IFERROR(IF(AND(T120&lt;&gt;"",OR(AND(V120="Diesel",T120&lt;&gt;"Diesel"),AND(V120="Petrol",T120&lt;&gt;"Petrol",T120&lt;&gt;"Plug-in hybrid"),AND(V120="Electric",T120&lt;&gt;"Electric",T120&lt;&gt;"Plug-in hybrid"))),"Wrong fuel for this van, ",""),"")&amp;IFERROR(IF(AND(OR(V120="Diesel",V120="Petrol"),N(U120)&gt;0,G120*1&gt;N(U120)*(1+TankMargin)),"More than the tank holds, ",""),"")&amp;IF(AND(TRIM(D120&amp;"")&lt;&gt;"",Q120&lt;&gt;"",SUBSTITUTE(UPPER(Q120)," ","")&lt;&gt;R120),"Card used in another van, ","")&amp;IF(AND(TRIM(D120&amp;"")&lt;&gt;"",S120=0),"Not one of your vans, ","")&amp;IF(AND(A120&lt;&gt;"",R120="",O120&lt;&gt;"",P120=0),"Card not on your Vans list, ","")&amp;IF(N(Y120)&gt;1,"Filled twice that day, ","")&amp;IFERROR(IF(AND(AA120&lt;&gt;"",AA120&lt;MinMiles),"Only "&amp;TEXT(AA120,"#,##0")&amp;" miles since the previous fill, ",""),"")&amp;IFERROR(IF(AND(AB120&lt;&gt;"",N(AB120)&gt;0,I120*1&lt;N(AB120)),"Pump mileage lower than before, ",""),"")&amp;IFERROR(IF(AND(TRIM(I120&amp;"")&lt;&gt;"",TRIM(K120&amp;"")&lt;&gt;"",ABS(I120*1-K120*1)&gt;MileTolerance),"Pump mileage off from the odometer, ",""),"")&amp;IF(J120="No","No receipt from the driver, ","")&amp;IFERROR(IF(AND(W120&lt;&gt;"",OR(W120&lt;DayStart,W120&gt;DayEnd)),"Outside working hours, ",""),"")&amp;IFERROR(IF(AND(X120&lt;&gt;"",WEEKDAY(X120,2)=6,FlagSat="Yes"),"Saturday, ",""),"")&amp;IFERROR(IF(AND(X120&lt;&gt;"",WEEKDAY(X120,2)=7,FlagSun="Yes"),"Sunday, ",""),"")&amp;IF(AND(FlagPremium="Yes",OR(V120="Diesel",V120="Petrol"),OR(ISNUMBER(SEARCH("super",F120)),ISNUMBER(SEARCH("premium",F120)),ISNUMBER(SEARCH("ultimate",F120)),ISNUMBER(SEARCH("v-power",F120)),ISNUMBER(SEARCH("momentum",F120)),ISNUMBER(SEARCH("supreme",F120)))),"Premium fuel, ","")</f>
        <v/>
      </c>
      <c r="AD120" s="32" t="n">
        <f aca="false">IF(AC120="",0,1)</f>
        <v>0</v>
      </c>
      <c r="AE120" s="32" t="n">
        <f aca="false">IF(A120="",0,1)</f>
        <v>0</v>
      </c>
    </row>
    <row r="121" customFormat="false" ht="15" hidden="false" customHeight="false" outlineLevel="0" collapsed="false">
      <c r="A121" s="24"/>
      <c r="B121" s="25"/>
      <c r="C121" s="21"/>
      <c r="D121" s="19"/>
      <c r="E121" s="19"/>
      <c r="F121" s="19"/>
      <c r="G121" s="26"/>
      <c r="H121" s="27"/>
      <c r="I121" s="28"/>
      <c r="J121" s="19"/>
      <c r="K121" s="28"/>
      <c r="L121" s="29" t="str">
        <f aca="false">IF(AC121="","",LEFT(AC121,LEN(AC121)-2))</f>
        <v/>
      </c>
      <c r="M121" s="30"/>
      <c r="N121" s="30"/>
      <c r="O121" s="32" t="str">
        <f aca="false">IF(TRIM(C121&amp;"")="","",RIGHT(SUBSTITUTE(SUBSTITUTE(C121&amp;""," ",""),"*",""),4))</f>
        <v/>
      </c>
      <c r="P121" s="32" t="n">
        <f aca="false">IF(O121="",0,IFERROR(MATCH(O121,Vans!$D$2:$D$51,0),IFERROR(MATCH(VALUE(O121),Vans!$D$2:$D$51,0),0)))</f>
        <v>0</v>
      </c>
      <c r="Q121" s="32" t="str">
        <f aca="false">IF(P121=0,"",INDEX(Vans!$A$2:$A$51,P121)&amp;"")</f>
        <v/>
      </c>
      <c r="R121" s="32" t="str">
        <f aca="false">IF(A121="","",IF(TRIM(D121&amp;"")&lt;&gt;"",SUBSTITUTE(UPPER(TRIM(D121&amp;""))," ",""),SUBSTITUTE(UPPER(Q121)," ","")))</f>
        <v/>
      </c>
      <c r="S121" s="32" t="n">
        <f aca="false">IF(R121="",0,IFERROR(MATCH(R121,Vans!$G$2:$G$51,0),0))</f>
        <v>0</v>
      </c>
      <c r="T121" s="32" t="str">
        <f aca="false">IF(S121=0,"",INDEX(Vans!$B$2:$B$51,S121)&amp;"")</f>
        <v/>
      </c>
      <c r="U121" s="32" t="str">
        <f aca="false">IF(S121=0,"",INDEX(Vans!$C$2:$C$51,S121))</f>
        <v/>
      </c>
      <c r="V121" s="32" t="str">
        <f aca="false">IF(TRIM(F121&amp;"")="","",IF(ISNUMBER(SEARCH("adblue",F121)),"AdBlue",IF(OR(ISNUMBER(SEARCH("diesel",F121)),ISNUMBER(SEARCH("derv",F121)),ISNUMBER(SEARCH("ulsd",F121))),"Diesel",IF(OR(ISNUMBER(SEARCH("unleaded",F121)),ISNUMBER(SEARCH("petrol",F121)),ISNUMBER(SEARCH("ulp",F121))),"Petrol",IF(OR(ISNUMBER(SEARCH("electric",F121)),ISNUMBER(SEARCH("charg",F121)),ISNUMBER(SEARCH("kwh",F121))),"Electric","Other")))))</f>
        <v/>
      </c>
      <c r="W121" s="34" t="str">
        <f aca="false">IF(TRIM(B121&amp;"")&lt;&gt;"",IFERROR(MOD(B121*1,1),""),IF(A121="","",IFERROR(IF(MOD(A121*1,1)&gt;0,MOD(A121*1,1),""),"")))</f>
        <v/>
      </c>
      <c r="X121" s="35" t="str">
        <f aca="false">IF(A121="","",IFERROR(INT(A121*1),""))</f>
        <v/>
      </c>
      <c r="Y121" s="32" t="str">
        <f aca="false">IF(OR(X121="",NOT(OR(V121="Diesel",V121="Petrol"))),"",MAX(IF(O121="",0,COUNTIFS($O$2:$O$501,O121,$X$2:$X$501,X121,$V$2:$V$501,"Diesel")+COUNTIFS($O$2:$O$501,O121,$X$2:$X$501,X121,$V$2:$V$501,"Petrol")),IF(R121="",0,COUNTIFS($R$2:$R$501,R121,$X$2:$X$501,X121,$V$2:$V$501,"Diesel")+COUNTIFS($R$2:$R$501,R121,$X$2:$X$501,X121,$V$2:$V$501,"Petrol"))))</f>
        <v/>
      </c>
      <c r="Z121" s="32" t="str">
        <f aca="false">IF(OR(R121="",TRIM(I121&amp;"")="",NOT(OR(V121="Diesel",V121="Petrol"))),"",IFERROR(_xlfn.MAXIFS($I$2:$I$501,$R$2:$R$501,R121,$I$2:$I$501,"&lt;"&amp;I121,$V$2:$V$501,"&lt;&gt;AdBlue",$V$2:$V$501,"&lt;&gt;Other"),""))</f>
        <v/>
      </c>
      <c r="AA121" s="32" t="str">
        <f aca="false">IF(OR(Z121="",N(Z121)=0),"",I121-Z121)</f>
        <v/>
      </c>
      <c r="AB121" s="32" t="str">
        <f aca="false">IF(OR(R121="",TRIM(I121&amp;"")="",X121=""),"",IFERROR(_xlfn.MAXIFS($I$2:$I$501,$R$2:$R$501,R121,$X$2:$X$501,"&lt;"&amp;X121),""))</f>
        <v/>
      </c>
      <c r="AC121" s="32" t="str">
        <f aca="false">IF(V121="Other","Not fuel, ","")&amp;IFERROR(IF(AND(T121&lt;&gt;"",OR(AND(V121="Diesel",T121&lt;&gt;"Diesel"),AND(V121="Petrol",T121&lt;&gt;"Petrol",T121&lt;&gt;"Plug-in hybrid"),AND(V121="Electric",T121&lt;&gt;"Electric",T121&lt;&gt;"Plug-in hybrid"))),"Wrong fuel for this van, ",""),"")&amp;IFERROR(IF(AND(OR(V121="Diesel",V121="Petrol"),N(U121)&gt;0,G121*1&gt;N(U121)*(1+TankMargin)),"More than the tank holds, ",""),"")&amp;IF(AND(TRIM(D121&amp;"")&lt;&gt;"",Q121&lt;&gt;"",SUBSTITUTE(UPPER(Q121)," ","")&lt;&gt;R121),"Card used in another van, ","")&amp;IF(AND(TRIM(D121&amp;"")&lt;&gt;"",S121=0),"Not one of your vans, ","")&amp;IF(AND(A121&lt;&gt;"",R121="",O121&lt;&gt;"",P121=0),"Card not on your Vans list, ","")&amp;IF(N(Y121)&gt;1,"Filled twice that day, ","")&amp;IFERROR(IF(AND(AA121&lt;&gt;"",AA121&lt;MinMiles),"Only "&amp;TEXT(AA121,"#,##0")&amp;" miles since the previous fill, ",""),"")&amp;IFERROR(IF(AND(AB121&lt;&gt;"",N(AB121)&gt;0,I121*1&lt;N(AB121)),"Pump mileage lower than before, ",""),"")&amp;IFERROR(IF(AND(TRIM(I121&amp;"")&lt;&gt;"",TRIM(K121&amp;"")&lt;&gt;"",ABS(I121*1-K121*1)&gt;MileTolerance),"Pump mileage off from the odometer, ",""),"")&amp;IF(J121="No","No receipt from the driver, ","")&amp;IFERROR(IF(AND(W121&lt;&gt;"",OR(W121&lt;DayStart,W121&gt;DayEnd)),"Outside working hours, ",""),"")&amp;IFERROR(IF(AND(X121&lt;&gt;"",WEEKDAY(X121,2)=6,FlagSat="Yes"),"Saturday, ",""),"")&amp;IFERROR(IF(AND(X121&lt;&gt;"",WEEKDAY(X121,2)=7,FlagSun="Yes"),"Sunday, ",""),"")&amp;IF(AND(FlagPremium="Yes",OR(V121="Diesel",V121="Petrol"),OR(ISNUMBER(SEARCH("super",F121)),ISNUMBER(SEARCH("premium",F121)),ISNUMBER(SEARCH("ultimate",F121)),ISNUMBER(SEARCH("v-power",F121)),ISNUMBER(SEARCH("momentum",F121)),ISNUMBER(SEARCH("supreme",F121)))),"Premium fuel, ","")</f>
        <v/>
      </c>
      <c r="AD121" s="32" t="n">
        <f aca="false">IF(AC121="",0,1)</f>
        <v>0</v>
      </c>
      <c r="AE121" s="32" t="n">
        <f aca="false">IF(A121="",0,1)</f>
        <v>0</v>
      </c>
    </row>
    <row r="122" customFormat="false" ht="15" hidden="false" customHeight="false" outlineLevel="0" collapsed="false">
      <c r="A122" s="24"/>
      <c r="B122" s="25"/>
      <c r="C122" s="21"/>
      <c r="D122" s="19"/>
      <c r="E122" s="19"/>
      <c r="F122" s="19"/>
      <c r="G122" s="26"/>
      <c r="H122" s="27"/>
      <c r="I122" s="28"/>
      <c r="J122" s="19"/>
      <c r="K122" s="28"/>
      <c r="L122" s="29" t="str">
        <f aca="false">IF(AC122="","",LEFT(AC122,LEN(AC122)-2))</f>
        <v/>
      </c>
      <c r="M122" s="30"/>
      <c r="N122" s="30"/>
      <c r="O122" s="32" t="str">
        <f aca="false">IF(TRIM(C122&amp;"")="","",RIGHT(SUBSTITUTE(SUBSTITUTE(C122&amp;""," ",""),"*",""),4))</f>
        <v/>
      </c>
      <c r="P122" s="32" t="n">
        <f aca="false">IF(O122="",0,IFERROR(MATCH(O122,Vans!$D$2:$D$51,0),IFERROR(MATCH(VALUE(O122),Vans!$D$2:$D$51,0),0)))</f>
        <v>0</v>
      </c>
      <c r="Q122" s="32" t="str">
        <f aca="false">IF(P122=0,"",INDEX(Vans!$A$2:$A$51,P122)&amp;"")</f>
        <v/>
      </c>
      <c r="R122" s="32" t="str">
        <f aca="false">IF(A122="","",IF(TRIM(D122&amp;"")&lt;&gt;"",SUBSTITUTE(UPPER(TRIM(D122&amp;""))," ",""),SUBSTITUTE(UPPER(Q122)," ","")))</f>
        <v/>
      </c>
      <c r="S122" s="32" t="n">
        <f aca="false">IF(R122="",0,IFERROR(MATCH(R122,Vans!$G$2:$G$51,0),0))</f>
        <v>0</v>
      </c>
      <c r="T122" s="32" t="str">
        <f aca="false">IF(S122=0,"",INDEX(Vans!$B$2:$B$51,S122)&amp;"")</f>
        <v/>
      </c>
      <c r="U122" s="32" t="str">
        <f aca="false">IF(S122=0,"",INDEX(Vans!$C$2:$C$51,S122))</f>
        <v/>
      </c>
      <c r="V122" s="32" t="str">
        <f aca="false">IF(TRIM(F122&amp;"")="","",IF(ISNUMBER(SEARCH("adblue",F122)),"AdBlue",IF(OR(ISNUMBER(SEARCH("diesel",F122)),ISNUMBER(SEARCH("derv",F122)),ISNUMBER(SEARCH("ulsd",F122))),"Diesel",IF(OR(ISNUMBER(SEARCH("unleaded",F122)),ISNUMBER(SEARCH("petrol",F122)),ISNUMBER(SEARCH("ulp",F122))),"Petrol",IF(OR(ISNUMBER(SEARCH("electric",F122)),ISNUMBER(SEARCH("charg",F122)),ISNUMBER(SEARCH("kwh",F122))),"Electric","Other")))))</f>
        <v/>
      </c>
      <c r="W122" s="34" t="str">
        <f aca="false">IF(TRIM(B122&amp;"")&lt;&gt;"",IFERROR(MOD(B122*1,1),""),IF(A122="","",IFERROR(IF(MOD(A122*1,1)&gt;0,MOD(A122*1,1),""),"")))</f>
        <v/>
      </c>
      <c r="X122" s="35" t="str">
        <f aca="false">IF(A122="","",IFERROR(INT(A122*1),""))</f>
        <v/>
      </c>
      <c r="Y122" s="32" t="str">
        <f aca="false">IF(OR(X122="",NOT(OR(V122="Diesel",V122="Petrol"))),"",MAX(IF(O122="",0,COUNTIFS($O$2:$O$501,O122,$X$2:$X$501,X122,$V$2:$V$501,"Diesel")+COUNTIFS($O$2:$O$501,O122,$X$2:$X$501,X122,$V$2:$V$501,"Petrol")),IF(R122="",0,COUNTIFS($R$2:$R$501,R122,$X$2:$X$501,X122,$V$2:$V$501,"Diesel")+COUNTIFS($R$2:$R$501,R122,$X$2:$X$501,X122,$V$2:$V$501,"Petrol"))))</f>
        <v/>
      </c>
      <c r="Z122" s="32" t="str">
        <f aca="false">IF(OR(R122="",TRIM(I122&amp;"")="",NOT(OR(V122="Diesel",V122="Petrol"))),"",IFERROR(_xlfn.MAXIFS($I$2:$I$501,$R$2:$R$501,R122,$I$2:$I$501,"&lt;"&amp;I122,$V$2:$V$501,"&lt;&gt;AdBlue",$V$2:$V$501,"&lt;&gt;Other"),""))</f>
        <v/>
      </c>
      <c r="AA122" s="32" t="str">
        <f aca="false">IF(OR(Z122="",N(Z122)=0),"",I122-Z122)</f>
        <v/>
      </c>
      <c r="AB122" s="32" t="str">
        <f aca="false">IF(OR(R122="",TRIM(I122&amp;"")="",X122=""),"",IFERROR(_xlfn.MAXIFS($I$2:$I$501,$R$2:$R$501,R122,$X$2:$X$501,"&lt;"&amp;X122),""))</f>
        <v/>
      </c>
      <c r="AC122" s="32" t="str">
        <f aca="false">IF(V122="Other","Not fuel, ","")&amp;IFERROR(IF(AND(T122&lt;&gt;"",OR(AND(V122="Diesel",T122&lt;&gt;"Diesel"),AND(V122="Petrol",T122&lt;&gt;"Petrol",T122&lt;&gt;"Plug-in hybrid"),AND(V122="Electric",T122&lt;&gt;"Electric",T122&lt;&gt;"Plug-in hybrid"))),"Wrong fuel for this van, ",""),"")&amp;IFERROR(IF(AND(OR(V122="Diesel",V122="Petrol"),N(U122)&gt;0,G122*1&gt;N(U122)*(1+TankMargin)),"More than the tank holds, ",""),"")&amp;IF(AND(TRIM(D122&amp;"")&lt;&gt;"",Q122&lt;&gt;"",SUBSTITUTE(UPPER(Q122)," ","")&lt;&gt;R122),"Card used in another van, ","")&amp;IF(AND(TRIM(D122&amp;"")&lt;&gt;"",S122=0),"Not one of your vans, ","")&amp;IF(AND(A122&lt;&gt;"",R122="",O122&lt;&gt;"",P122=0),"Card not on your Vans list, ","")&amp;IF(N(Y122)&gt;1,"Filled twice that day, ","")&amp;IFERROR(IF(AND(AA122&lt;&gt;"",AA122&lt;MinMiles),"Only "&amp;TEXT(AA122,"#,##0")&amp;" miles since the previous fill, ",""),"")&amp;IFERROR(IF(AND(AB122&lt;&gt;"",N(AB122)&gt;0,I122*1&lt;N(AB122)),"Pump mileage lower than before, ",""),"")&amp;IFERROR(IF(AND(TRIM(I122&amp;"")&lt;&gt;"",TRIM(K122&amp;"")&lt;&gt;"",ABS(I122*1-K122*1)&gt;MileTolerance),"Pump mileage off from the odometer, ",""),"")&amp;IF(J122="No","No receipt from the driver, ","")&amp;IFERROR(IF(AND(W122&lt;&gt;"",OR(W122&lt;DayStart,W122&gt;DayEnd)),"Outside working hours, ",""),"")&amp;IFERROR(IF(AND(X122&lt;&gt;"",WEEKDAY(X122,2)=6,FlagSat="Yes"),"Saturday, ",""),"")&amp;IFERROR(IF(AND(X122&lt;&gt;"",WEEKDAY(X122,2)=7,FlagSun="Yes"),"Sunday, ",""),"")&amp;IF(AND(FlagPremium="Yes",OR(V122="Diesel",V122="Petrol"),OR(ISNUMBER(SEARCH("super",F122)),ISNUMBER(SEARCH("premium",F122)),ISNUMBER(SEARCH("ultimate",F122)),ISNUMBER(SEARCH("v-power",F122)),ISNUMBER(SEARCH("momentum",F122)),ISNUMBER(SEARCH("supreme",F122)))),"Premium fuel, ","")</f>
        <v/>
      </c>
      <c r="AD122" s="32" t="n">
        <f aca="false">IF(AC122="",0,1)</f>
        <v>0</v>
      </c>
      <c r="AE122" s="32" t="n">
        <f aca="false">IF(A122="",0,1)</f>
        <v>0</v>
      </c>
    </row>
    <row r="123" customFormat="false" ht="15" hidden="false" customHeight="false" outlineLevel="0" collapsed="false">
      <c r="A123" s="24"/>
      <c r="B123" s="25"/>
      <c r="C123" s="21"/>
      <c r="D123" s="19"/>
      <c r="E123" s="19"/>
      <c r="F123" s="19"/>
      <c r="G123" s="26"/>
      <c r="H123" s="27"/>
      <c r="I123" s="28"/>
      <c r="J123" s="19"/>
      <c r="K123" s="28"/>
      <c r="L123" s="29" t="str">
        <f aca="false">IF(AC123="","",LEFT(AC123,LEN(AC123)-2))</f>
        <v/>
      </c>
      <c r="M123" s="30"/>
      <c r="N123" s="30"/>
      <c r="O123" s="32" t="str">
        <f aca="false">IF(TRIM(C123&amp;"")="","",RIGHT(SUBSTITUTE(SUBSTITUTE(C123&amp;""," ",""),"*",""),4))</f>
        <v/>
      </c>
      <c r="P123" s="32" t="n">
        <f aca="false">IF(O123="",0,IFERROR(MATCH(O123,Vans!$D$2:$D$51,0),IFERROR(MATCH(VALUE(O123),Vans!$D$2:$D$51,0),0)))</f>
        <v>0</v>
      </c>
      <c r="Q123" s="32" t="str">
        <f aca="false">IF(P123=0,"",INDEX(Vans!$A$2:$A$51,P123)&amp;"")</f>
        <v/>
      </c>
      <c r="R123" s="32" t="str">
        <f aca="false">IF(A123="","",IF(TRIM(D123&amp;"")&lt;&gt;"",SUBSTITUTE(UPPER(TRIM(D123&amp;""))," ",""),SUBSTITUTE(UPPER(Q123)," ","")))</f>
        <v/>
      </c>
      <c r="S123" s="32" t="n">
        <f aca="false">IF(R123="",0,IFERROR(MATCH(R123,Vans!$G$2:$G$51,0),0))</f>
        <v>0</v>
      </c>
      <c r="T123" s="32" t="str">
        <f aca="false">IF(S123=0,"",INDEX(Vans!$B$2:$B$51,S123)&amp;"")</f>
        <v/>
      </c>
      <c r="U123" s="32" t="str">
        <f aca="false">IF(S123=0,"",INDEX(Vans!$C$2:$C$51,S123))</f>
        <v/>
      </c>
      <c r="V123" s="32" t="str">
        <f aca="false">IF(TRIM(F123&amp;"")="","",IF(ISNUMBER(SEARCH("adblue",F123)),"AdBlue",IF(OR(ISNUMBER(SEARCH("diesel",F123)),ISNUMBER(SEARCH("derv",F123)),ISNUMBER(SEARCH("ulsd",F123))),"Diesel",IF(OR(ISNUMBER(SEARCH("unleaded",F123)),ISNUMBER(SEARCH("petrol",F123)),ISNUMBER(SEARCH("ulp",F123))),"Petrol",IF(OR(ISNUMBER(SEARCH("electric",F123)),ISNUMBER(SEARCH("charg",F123)),ISNUMBER(SEARCH("kwh",F123))),"Electric","Other")))))</f>
        <v/>
      </c>
      <c r="W123" s="34" t="str">
        <f aca="false">IF(TRIM(B123&amp;"")&lt;&gt;"",IFERROR(MOD(B123*1,1),""),IF(A123="","",IFERROR(IF(MOD(A123*1,1)&gt;0,MOD(A123*1,1),""),"")))</f>
        <v/>
      </c>
      <c r="X123" s="35" t="str">
        <f aca="false">IF(A123="","",IFERROR(INT(A123*1),""))</f>
        <v/>
      </c>
      <c r="Y123" s="32" t="str">
        <f aca="false">IF(OR(X123="",NOT(OR(V123="Diesel",V123="Petrol"))),"",MAX(IF(O123="",0,COUNTIFS($O$2:$O$501,O123,$X$2:$X$501,X123,$V$2:$V$501,"Diesel")+COUNTIFS($O$2:$O$501,O123,$X$2:$X$501,X123,$V$2:$V$501,"Petrol")),IF(R123="",0,COUNTIFS($R$2:$R$501,R123,$X$2:$X$501,X123,$V$2:$V$501,"Diesel")+COUNTIFS($R$2:$R$501,R123,$X$2:$X$501,X123,$V$2:$V$501,"Petrol"))))</f>
        <v/>
      </c>
      <c r="Z123" s="32" t="str">
        <f aca="false">IF(OR(R123="",TRIM(I123&amp;"")="",NOT(OR(V123="Diesel",V123="Petrol"))),"",IFERROR(_xlfn.MAXIFS($I$2:$I$501,$R$2:$R$501,R123,$I$2:$I$501,"&lt;"&amp;I123,$V$2:$V$501,"&lt;&gt;AdBlue",$V$2:$V$501,"&lt;&gt;Other"),""))</f>
        <v/>
      </c>
      <c r="AA123" s="32" t="str">
        <f aca="false">IF(OR(Z123="",N(Z123)=0),"",I123-Z123)</f>
        <v/>
      </c>
      <c r="AB123" s="32" t="str">
        <f aca="false">IF(OR(R123="",TRIM(I123&amp;"")="",X123=""),"",IFERROR(_xlfn.MAXIFS($I$2:$I$501,$R$2:$R$501,R123,$X$2:$X$501,"&lt;"&amp;X123),""))</f>
        <v/>
      </c>
      <c r="AC123" s="32" t="str">
        <f aca="false">IF(V123="Other","Not fuel, ","")&amp;IFERROR(IF(AND(T123&lt;&gt;"",OR(AND(V123="Diesel",T123&lt;&gt;"Diesel"),AND(V123="Petrol",T123&lt;&gt;"Petrol",T123&lt;&gt;"Plug-in hybrid"),AND(V123="Electric",T123&lt;&gt;"Electric",T123&lt;&gt;"Plug-in hybrid"))),"Wrong fuel for this van, ",""),"")&amp;IFERROR(IF(AND(OR(V123="Diesel",V123="Petrol"),N(U123)&gt;0,G123*1&gt;N(U123)*(1+TankMargin)),"More than the tank holds, ",""),"")&amp;IF(AND(TRIM(D123&amp;"")&lt;&gt;"",Q123&lt;&gt;"",SUBSTITUTE(UPPER(Q123)," ","")&lt;&gt;R123),"Card used in another van, ","")&amp;IF(AND(TRIM(D123&amp;"")&lt;&gt;"",S123=0),"Not one of your vans, ","")&amp;IF(AND(A123&lt;&gt;"",R123="",O123&lt;&gt;"",P123=0),"Card not on your Vans list, ","")&amp;IF(N(Y123)&gt;1,"Filled twice that day, ","")&amp;IFERROR(IF(AND(AA123&lt;&gt;"",AA123&lt;MinMiles),"Only "&amp;TEXT(AA123,"#,##0")&amp;" miles since the previous fill, ",""),"")&amp;IFERROR(IF(AND(AB123&lt;&gt;"",N(AB123)&gt;0,I123*1&lt;N(AB123)),"Pump mileage lower than before, ",""),"")&amp;IFERROR(IF(AND(TRIM(I123&amp;"")&lt;&gt;"",TRIM(K123&amp;"")&lt;&gt;"",ABS(I123*1-K123*1)&gt;MileTolerance),"Pump mileage off from the odometer, ",""),"")&amp;IF(J123="No","No receipt from the driver, ","")&amp;IFERROR(IF(AND(W123&lt;&gt;"",OR(W123&lt;DayStart,W123&gt;DayEnd)),"Outside working hours, ",""),"")&amp;IFERROR(IF(AND(X123&lt;&gt;"",WEEKDAY(X123,2)=6,FlagSat="Yes"),"Saturday, ",""),"")&amp;IFERROR(IF(AND(X123&lt;&gt;"",WEEKDAY(X123,2)=7,FlagSun="Yes"),"Sunday, ",""),"")&amp;IF(AND(FlagPremium="Yes",OR(V123="Diesel",V123="Petrol"),OR(ISNUMBER(SEARCH("super",F123)),ISNUMBER(SEARCH("premium",F123)),ISNUMBER(SEARCH("ultimate",F123)),ISNUMBER(SEARCH("v-power",F123)),ISNUMBER(SEARCH("momentum",F123)),ISNUMBER(SEARCH("supreme",F123)))),"Premium fuel, ","")</f>
        <v/>
      </c>
      <c r="AD123" s="32" t="n">
        <f aca="false">IF(AC123="",0,1)</f>
        <v>0</v>
      </c>
      <c r="AE123" s="32" t="n">
        <f aca="false">IF(A123="",0,1)</f>
        <v>0</v>
      </c>
    </row>
    <row r="124" customFormat="false" ht="15" hidden="false" customHeight="false" outlineLevel="0" collapsed="false">
      <c r="A124" s="24"/>
      <c r="B124" s="25"/>
      <c r="C124" s="21"/>
      <c r="D124" s="19"/>
      <c r="E124" s="19"/>
      <c r="F124" s="19"/>
      <c r="G124" s="26"/>
      <c r="H124" s="27"/>
      <c r="I124" s="28"/>
      <c r="J124" s="19"/>
      <c r="K124" s="28"/>
      <c r="L124" s="29" t="str">
        <f aca="false">IF(AC124="","",LEFT(AC124,LEN(AC124)-2))</f>
        <v/>
      </c>
      <c r="M124" s="30"/>
      <c r="N124" s="30"/>
      <c r="O124" s="32" t="str">
        <f aca="false">IF(TRIM(C124&amp;"")="","",RIGHT(SUBSTITUTE(SUBSTITUTE(C124&amp;""," ",""),"*",""),4))</f>
        <v/>
      </c>
      <c r="P124" s="32" t="n">
        <f aca="false">IF(O124="",0,IFERROR(MATCH(O124,Vans!$D$2:$D$51,0),IFERROR(MATCH(VALUE(O124),Vans!$D$2:$D$51,0),0)))</f>
        <v>0</v>
      </c>
      <c r="Q124" s="32" t="str">
        <f aca="false">IF(P124=0,"",INDEX(Vans!$A$2:$A$51,P124)&amp;"")</f>
        <v/>
      </c>
      <c r="R124" s="32" t="str">
        <f aca="false">IF(A124="","",IF(TRIM(D124&amp;"")&lt;&gt;"",SUBSTITUTE(UPPER(TRIM(D124&amp;""))," ",""),SUBSTITUTE(UPPER(Q124)," ","")))</f>
        <v/>
      </c>
      <c r="S124" s="32" t="n">
        <f aca="false">IF(R124="",0,IFERROR(MATCH(R124,Vans!$G$2:$G$51,0),0))</f>
        <v>0</v>
      </c>
      <c r="T124" s="32" t="str">
        <f aca="false">IF(S124=0,"",INDEX(Vans!$B$2:$B$51,S124)&amp;"")</f>
        <v/>
      </c>
      <c r="U124" s="32" t="str">
        <f aca="false">IF(S124=0,"",INDEX(Vans!$C$2:$C$51,S124))</f>
        <v/>
      </c>
      <c r="V124" s="32" t="str">
        <f aca="false">IF(TRIM(F124&amp;"")="","",IF(ISNUMBER(SEARCH("adblue",F124)),"AdBlue",IF(OR(ISNUMBER(SEARCH("diesel",F124)),ISNUMBER(SEARCH("derv",F124)),ISNUMBER(SEARCH("ulsd",F124))),"Diesel",IF(OR(ISNUMBER(SEARCH("unleaded",F124)),ISNUMBER(SEARCH("petrol",F124)),ISNUMBER(SEARCH("ulp",F124))),"Petrol",IF(OR(ISNUMBER(SEARCH("electric",F124)),ISNUMBER(SEARCH("charg",F124)),ISNUMBER(SEARCH("kwh",F124))),"Electric","Other")))))</f>
        <v/>
      </c>
      <c r="W124" s="34" t="str">
        <f aca="false">IF(TRIM(B124&amp;"")&lt;&gt;"",IFERROR(MOD(B124*1,1),""),IF(A124="","",IFERROR(IF(MOD(A124*1,1)&gt;0,MOD(A124*1,1),""),"")))</f>
        <v/>
      </c>
      <c r="X124" s="35" t="str">
        <f aca="false">IF(A124="","",IFERROR(INT(A124*1),""))</f>
        <v/>
      </c>
      <c r="Y124" s="32" t="str">
        <f aca="false">IF(OR(X124="",NOT(OR(V124="Diesel",V124="Petrol"))),"",MAX(IF(O124="",0,COUNTIFS($O$2:$O$501,O124,$X$2:$X$501,X124,$V$2:$V$501,"Diesel")+COUNTIFS($O$2:$O$501,O124,$X$2:$X$501,X124,$V$2:$V$501,"Petrol")),IF(R124="",0,COUNTIFS($R$2:$R$501,R124,$X$2:$X$501,X124,$V$2:$V$501,"Diesel")+COUNTIFS($R$2:$R$501,R124,$X$2:$X$501,X124,$V$2:$V$501,"Petrol"))))</f>
        <v/>
      </c>
      <c r="Z124" s="32" t="str">
        <f aca="false">IF(OR(R124="",TRIM(I124&amp;"")="",NOT(OR(V124="Diesel",V124="Petrol"))),"",IFERROR(_xlfn.MAXIFS($I$2:$I$501,$R$2:$R$501,R124,$I$2:$I$501,"&lt;"&amp;I124,$V$2:$V$501,"&lt;&gt;AdBlue",$V$2:$V$501,"&lt;&gt;Other"),""))</f>
        <v/>
      </c>
      <c r="AA124" s="32" t="str">
        <f aca="false">IF(OR(Z124="",N(Z124)=0),"",I124-Z124)</f>
        <v/>
      </c>
      <c r="AB124" s="32" t="str">
        <f aca="false">IF(OR(R124="",TRIM(I124&amp;"")="",X124=""),"",IFERROR(_xlfn.MAXIFS($I$2:$I$501,$R$2:$R$501,R124,$X$2:$X$501,"&lt;"&amp;X124),""))</f>
        <v/>
      </c>
      <c r="AC124" s="32" t="str">
        <f aca="false">IF(V124="Other","Not fuel, ","")&amp;IFERROR(IF(AND(T124&lt;&gt;"",OR(AND(V124="Diesel",T124&lt;&gt;"Diesel"),AND(V124="Petrol",T124&lt;&gt;"Petrol",T124&lt;&gt;"Plug-in hybrid"),AND(V124="Electric",T124&lt;&gt;"Electric",T124&lt;&gt;"Plug-in hybrid"))),"Wrong fuel for this van, ",""),"")&amp;IFERROR(IF(AND(OR(V124="Diesel",V124="Petrol"),N(U124)&gt;0,G124*1&gt;N(U124)*(1+TankMargin)),"More than the tank holds, ",""),"")&amp;IF(AND(TRIM(D124&amp;"")&lt;&gt;"",Q124&lt;&gt;"",SUBSTITUTE(UPPER(Q124)," ","")&lt;&gt;R124),"Card used in another van, ","")&amp;IF(AND(TRIM(D124&amp;"")&lt;&gt;"",S124=0),"Not one of your vans, ","")&amp;IF(AND(A124&lt;&gt;"",R124="",O124&lt;&gt;"",P124=0),"Card not on your Vans list, ","")&amp;IF(N(Y124)&gt;1,"Filled twice that day, ","")&amp;IFERROR(IF(AND(AA124&lt;&gt;"",AA124&lt;MinMiles),"Only "&amp;TEXT(AA124,"#,##0")&amp;" miles since the previous fill, ",""),"")&amp;IFERROR(IF(AND(AB124&lt;&gt;"",N(AB124)&gt;0,I124*1&lt;N(AB124)),"Pump mileage lower than before, ",""),"")&amp;IFERROR(IF(AND(TRIM(I124&amp;"")&lt;&gt;"",TRIM(K124&amp;"")&lt;&gt;"",ABS(I124*1-K124*1)&gt;MileTolerance),"Pump mileage off from the odometer, ",""),"")&amp;IF(J124="No","No receipt from the driver, ","")&amp;IFERROR(IF(AND(W124&lt;&gt;"",OR(W124&lt;DayStart,W124&gt;DayEnd)),"Outside working hours, ",""),"")&amp;IFERROR(IF(AND(X124&lt;&gt;"",WEEKDAY(X124,2)=6,FlagSat="Yes"),"Saturday, ",""),"")&amp;IFERROR(IF(AND(X124&lt;&gt;"",WEEKDAY(X124,2)=7,FlagSun="Yes"),"Sunday, ",""),"")&amp;IF(AND(FlagPremium="Yes",OR(V124="Diesel",V124="Petrol"),OR(ISNUMBER(SEARCH("super",F124)),ISNUMBER(SEARCH("premium",F124)),ISNUMBER(SEARCH("ultimate",F124)),ISNUMBER(SEARCH("v-power",F124)),ISNUMBER(SEARCH("momentum",F124)),ISNUMBER(SEARCH("supreme",F124)))),"Premium fuel, ","")</f>
        <v/>
      </c>
      <c r="AD124" s="32" t="n">
        <f aca="false">IF(AC124="",0,1)</f>
        <v>0</v>
      </c>
      <c r="AE124" s="32" t="n">
        <f aca="false">IF(A124="",0,1)</f>
        <v>0</v>
      </c>
    </row>
    <row r="125" customFormat="false" ht="15" hidden="false" customHeight="false" outlineLevel="0" collapsed="false">
      <c r="A125" s="24"/>
      <c r="B125" s="25"/>
      <c r="C125" s="21"/>
      <c r="D125" s="19"/>
      <c r="E125" s="19"/>
      <c r="F125" s="19"/>
      <c r="G125" s="26"/>
      <c r="H125" s="27"/>
      <c r="I125" s="28"/>
      <c r="J125" s="19"/>
      <c r="K125" s="28"/>
      <c r="L125" s="29" t="str">
        <f aca="false">IF(AC125="","",LEFT(AC125,LEN(AC125)-2))</f>
        <v/>
      </c>
      <c r="M125" s="30"/>
      <c r="N125" s="30"/>
      <c r="O125" s="32" t="str">
        <f aca="false">IF(TRIM(C125&amp;"")="","",RIGHT(SUBSTITUTE(SUBSTITUTE(C125&amp;""," ",""),"*",""),4))</f>
        <v/>
      </c>
      <c r="P125" s="32" t="n">
        <f aca="false">IF(O125="",0,IFERROR(MATCH(O125,Vans!$D$2:$D$51,0),IFERROR(MATCH(VALUE(O125),Vans!$D$2:$D$51,0),0)))</f>
        <v>0</v>
      </c>
      <c r="Q125" s="32" t="str">
        <f aca="false">IF(P125=0,"",INDEX(Vans!$A$2:$A$51,P125)&amp;"")</f>
        <v/>
      </c>
      <c r="R125" s="32" t="str">
        <f aca="false">IF(A125="","",IF(TRIM(D125&amp;"")&lt;&gt;"",SUBSTITUTE(UPPER(TRIM(D125&amp;""))," ",""),SUBSTITUTE(UPPER(Q125)," ","")))</f>
        <v/>
      </c>
      <c r="S125" s="32" t="n">
        <f aca="false">IF(R125="",0,IFERROR(MATCH(R125,Vans!$G$2:$G$51,0),0))</f>
        <v>0</v>
      </c>
      <c r="T125" s="32" t="str">
        <f aca="false">IF(S125=0,"",INDEX(Vans!$B$2:$B$51,S125)&amp;"")</f>
        <v/>
      </c>
      <c r="U125" s="32" t="str">
        <f aca="false">IF(S125=0,"",INDEX(Vans!$C$2:$C$51,S125))</f>
        <v/>
      </c>
      <c r="V125" s="32" t="str">
        <f aca="false">IF(TRIM(F125&amp;"")="","",IF(ISNUMBER(SEARCH("adblue",F125)),"AdBlue",IF(OR(ISNUMBER(SEARCH("diesel",F125)),ISNUMBER(SEARCH("derv",F125)),ISNUMBER(SEARCH("ulsd",F125))),"Diesel",IF(OR(ISNUMBER(SEARCH("unleaded",F125)),ISNUMBER(SEARCH("petrol",F125)),ISNUMBER(SEARCH("ulp",F125))),"Petrol",IF(OR(ISNUMBER(SEARCH("electric",F125)),ISNUMBER(SEARCH("charg",F125)),ISNUMBER(SEARCH("kwh",F125))),"Electric","Other")))))</f>
        <v/>
      </c>
      <c r="W125" s="34" t="str">
        <f aca="false">IF(TRIM(B125&amp;"")&lt;&gt;"",IFERROR(MOD(B125*1,1),""),IF(A125="","",IFERROR(IF(MOD(A125*1,1)&gt;0,MOD(A125*1,1),""),"")))</f>
        <v/>
      </c>
      <c r="X125" s="35" t="str">
        <f aca="false">IF(A125="","",IFERROR(INT(A125*1),""))</f>
        <v/>
      </c>
      <c r="Y125" s="32" t="str">
        <f aca="false">IF(OR(X125="",NOT(OR(V125="Diesel",V125="Petrol"))),"",MAX(IF(O125="",0,COUNTIFS($O$2:$O$501,O125,$X$2:$X$501,X125,$V$2:$V$501,"Diesel")+COUNTIFS($O$2:$O$501,O125,$X$2:$X$501,X125,$V$2:$V$501,"Petrol")),IF(R125="",0,COUNTIFS($R$2:$R$501,R125,$X$2:$X$501,X125,$V$2:$V$501,"Diesel")+COUNTIFS($R$2:$R$501,R125,$X$2:$X$501,X125,$V$2:$V$501,"Petrol"))))</f>
        <v/>
      </c>
      <c r="Z125" s="32" t="str">
        <f aca="false">IF(OR(R125="",TRIM(I125&amp;"")="",NOT(OR(V125="Diesel",V125="Petrol"))),"",IFERROR(_xlfn.MAXIFS($I$2:$I$501,$R$2:$R$501,R125,$I$2:$I$501,"&lt;"&amp;I125,$V$2:$V$501,"&lt;&gt;AdBlue",$V$2:$V$501,"&lt;&gt;Other"),""))</f>
        <v/>
      </c>
      <c r="AA125" s="32" t="str">
        <f aca="false">IF(OR(Z125="",N(Z125)=0),"",I125-Z125)</f>
        <v/>
      </c>
      <c r="AB125" s="32" t="str">
        <f aca="false">IF(OR(R125="",TRIM(I125&amp;"")="",X125=""),"",IFERROR(_xlfn.MAXIFS($I$2:$I$501,$R$2:$R$501,R125,$X$2:$X$501,"&lt;"&amp;X125),""))</f>
        <v/>
      </c>
      <c r="AC125" s="32" t="str">
        <f aca="false">IF(V125="Other","Not fuel, ","")&amp;IFERROR(IF(AND(T125&lt;&gt;"",OR(AND(V125="Diesel",T125&lt;&gt;"Diesel"),AND(V125="Petrol",T125&lt;&gt;"Petrol",T125&lt;&gt;"Plug-in hybrid"),AND(V125="Electric",T125&lt;&gt;"Electric",T125&lt;&gt;"Plug-in hybrid"))),"Wrong fuel for this van, ",""),"")&amp;IFERROR(IF(AND(OR(V125="Diesel",V125="Petrol"),N(U125)&gt;0,G125*1&gt;N(U125)*(1+TankMargin)),"More than the tank holds, ",""),"")&amp;IF(AND(TRIM(D125&amp;"")&lt;&gt;"",Q125&lt;&gt;"",SUBSTITUTE(UPPER(Q125)," ","")&lt;&gt;R125),"Card used in another van, ","")&amp;IF(AND(TRIM(D125&amp;"")&lt;&gt;"",S125=0),"Not one of your vans, ","")&amp;IF(AND(A125&lt;&gt;"",R125="",O125&lt;&gt;"",P125=0),"Card not on your Vans list, ","")&amp;IF(N(Y125)&gt;1,"Filled twice that day, ","")&amp;IFERROR(IF(AND(AA125&lt;&gt;"",AA125&lt;MinMiles),"Only "&amp;TEXT(AA125,"#,##0")&amp;" miles since the previous fill, ",""),"")&amp;IFERROR(IF(AND(AB125&lt;&gt;"",N(AB125)&gt;0,I125*1&lt;N(AB125)),"Pump mileage lower than before, ",""),"")&amp;IFERROR(IF(AND(TRIM(I125&amp;"")&lt;&gt;"",TRIM(K125&amp;"")&lt;&gt;"",ABS(I125*1-K125*1)&gt;MileTolerance),"Pump mileage off from the odometer, ",""),"")&amp;IF(J125="No","No receipt from the driver, ","")&amp;IFERROR(IF(AND(W125&lt;&gt;"",OR(W125&lt;DayStart,W125&gt;DayEnd)),"Outside working hours, ",""),"")&amp;IFERROR(IF(AND(X125&lt;&gt;"",WEEKDAY(X125,2)=6,FlagSat="Yes"),"Saturday, ",""),"")&amp;IFERROR(IF(AND(X125&lt;&gt;"",WEEKDAY(X125,2)=7,FlagSun="Yes"),"Sunday, ",""),"")&amp;IF(AND(FlagPremium="Yes",OR(V125="Diesel",V125="Petrol"),OR(ISNUMBER(SEARCH("super",F125)),ISNUMBER(SEARCH("premium",F125)),ISNUMBER(SEARCH("ultimate",F125)),ISNUMBER(SEARCH("v-power",F125)),ISNUMBER(SEARCH("momentum",F125)),ISNUMBER(SEARCH("supreme",F125)))),"Premium fuel, ","")</f>
        <v/>
      </c>
      <c r="AD125" s="32" t="n">
        <f aca="false">IF(AC125="",0,1)</f>
        <v>0</v>
      </c>
      <c r="AE125" s="32" t="n">
        <f aca="false">IF(A125="",0,1)</f>
        <v>0</v>
      </c>
    </row>
    <row r="126" customFormat="false" ht="15" hidden="false" customHeight="false" outlineLevel="0" collapsed="false">
      <c r="A126" s="24"/>
      <c r="B126" s="25"/>
      <c r="C126" s="21"/>
      <c r="D126" s="19"/>
      <c r="E126" s="19"/>
      <c r="F126" s="19"/>
      <c r="G126" s="26"/>
      <c r="H126" s="27"/>
      <c r="I126" s="28"/>
      <c r="J126" s="19"/>
      <c r="K126" s="28"/>
      <c r="L126" s="29" t="str">
        <f aca="false">IF(AC126="","",LEFT(AC126,LEN(AC126)-2))</f>
        <v/>
      </c>
      <c r="M126" s="30"/>
      <c r="N126" s="30"/>
      <c r="O126" s="32" t="str">
        <f aca="false">IF(TRIM(C126&amp;"")="","",RIGHT(SUBSTITUTE(SUBSTITUTE(C126&amp;""," ",""),"*",""),4))</f>
        <v/>
      </c>
      <c r="P126" s="32" t="n">
        <f aca="false">IF(O126="",0,IFERROR(MATCH(O126,Vans!$D$2:$D$51,0),IFERROR(MATCH(VALUE(O126),Vans!$D$2:$D$51,0),0)))</f>
        <v>0</v>
      </c>
      <c r="Q126" s="32" t="str">
        <f aca="false">IF(P126=0,"",INDEX(Vans!$A$2:$A$51,P126)&amp;"")</f>
        <v/>
      </c>
      <c r="R126" s="32" t="str">
        <f aca="false">IF(A126="","",IF(TRIM(D126&amp;"")&lt;&gt;"",SUBSTITUTE(UPPER(TRIM(D126&amp;""))," ",""),SUBSTITUTE(UPPER(Q126)," ","")))</f>
        <v/>
      </c>
      <c r="S126" s="32" t="n">
        <f aca="false">IF(R126="",0,IFERROR(MATCH(R126,Vans!$G$2:$G$51,0),0))</f>
        <v>0</v>
      </c>
      <c r="T126" s="32" t="str">
        <f aca="false">IF(S126=0,"",INDEX(Vans!$B$2:$B$51,S126)&amp;"")</f>
        <v/>
      </c>
      <c r="U126" s="32" t="str">
        <f aca="false">IF(S126=0,"",INDEX(Vans!$C$2:$C$51,S126))</f>
        <v/>
      </c>
      <c r="V126" s="32" t="str">
        <f aca="false">IF(TRIM(F126&amp;"")="","",IF(ISNUMBER(SEARCH("adblue",F126)),"AdBlue",IF(OR(ISNUMBER(SEARCH("diesel",F126)),ISNUMBER(SEARCH("derv",F126)),ISNUMBER(SEARCH("ulsd",F126))),"Diesel",IF(OR(ISNUMBER(SEARCH("unleaded",F126)),ISNUMBER(SEARCH("petrol",F126)),ISNUMBER(SEARCH("ulp",F126))),"Petrol",IF(OR(ISNUMBER(SEARCH("electric",F126)),ISNUMBER(SEARCH("charg",F126)),ISNUMBER(SEARCH("kwh",F126))),"Electric","Other")))))</f>
        <v/>
      </c>
      <c r="W126" s="34" t="str">
        <f aca="false">IF(TRIM(B126&amp;"")&lt;&gt;"",IFERROR(MOD(B126*1,1),""),IF(A126="","",IFERROR(IF(MOD(A126*1,1)&gt;0,MOD(A126*1,1),""),"")))</f>
        <v/>
      </c>
      <c r="X126" s="35" t="str">
        <f aca="false">IF(A126="","",IFERROR(INT(A126*1),""))</f>
        <v/>
      </c>
      <c r="Y126" s="32" t="str">
        <f aca="false">IF(OR(X126="",NOT(OR(V126="Diesel",V126="Petrol"))),"",MAX(IF(O126="",0,COUNTIFS($O$2:$O$501,O126,$X$2:$X$501,X126,$V$2:$V$501,"Diesel")+COUNTIFS($O$2:$O$501,O126,$X$2:$X$501,X126,$V$2:$V$501,"Petrol")),IF(R126="",0,COUNTIFS($R$2:$R$501,R126,$X$2:$X$501,X126,$V$2:$V$501,"Diesel")+COUNTIFS($R$2:$R$501,R126,$X$2:$X$501,X126,$V$2:$V$501,"Petrol"))))</f>
        <v/>
      </c>
      <c r="Z126" s="32" t="str">
        <f aca="false">IF(OR(R126="",TRIM(I126&amp;"")="",NOT(OR(V126="Diesel",V126="Petrol"))),"",IFERROR(_xlfn.MAXIFS($I$2:$I$501,$R$2:$R$501,R126,$I$2:$I$501,"&lt;"&amp;I126,$V$2:$V$501,"&lt;&gt;AdBlue",$V$2:$V$501,"&lt;&gt;Other"),""))</f>
        <v/>
      </c>
      <c r="AA126" s="32" t="str">
        <f aca="false">IF(OR(Z126="",N(Z126)=0),"",I126-Z126)</f>
        <v/>
      </c>
      <c r="AB126" s="32" t="str">
        <f aca="false">IF(OR(R126="",TRIM(I126&amp;"")="",X126=""),"",IFERROR(_xlfn.MAXIFS($I$2:$I$501,$R$2:$R$501,R126,$X$2:$X$501,"&lt;"&amp;X126),""))</f>
        <v/>
      </c>
      <c r="AC126" s="32" t="str">
        <f aca="false">IF(V126="Other","Not fuel, ","")&amp;IFERROR(IF(AND(T126&lt;&gt;"",OR(AND(V126="Diesel",T126&lt;&gt;"Diesel"),AND(V126="Petrol",T126&lt;&gt;"Petrol",T126&lt;&gt;"Plug-in hybrid"),AND(V126="Electric",T126&lt;&gt;"Electric",T126&lt;&gt;"Plug-in hybrid"))),"Wrong fuel for this van, ",""),"")&amp;IFERROR(IF(AND(OR(V126="Diesel",V126="Petrol"),N(U126)&gt;0,G126*1&gt;N(U126)*(1+TankMargin)),"More than the tank holds, ",""),"")&amp;IF(AND(TRIM(D126&amp;"")&lt;&gt;"",Q126&lt;&gt;"",SUBSTITUTE(UPPER(Q126)," ","")&lt;&gt;R126),"Card used in another van, ","")&amp;IF(AND(TRIM(D126&amp;"")&lt;&gt;"",S126=0),"Not one of your vans, ","")&amp;IF(AND(A126&lt;&gt;"",R126="",O126&lt;&gt;"",P126=0),"Card not on your Vans list, ","")&amp;IF(N(Y126)&gt;1,"Filled twice that day, ","")&amp;IFERROR(IF(AND(AA126&lt;&gt;"",AA126&lt;MinMiles),"Only "&amp;TEXT(AA126,"#,##0")&amp;" miles since the previous fill, ",""),"")&amp;IFERROR(IF(AND(AB126&lt;&gt;"",N(AB126)&gt;0,I126*1&lt;N(AB126)),"Pump mileage lower than before, ",""),"")&amp;IFERROR(IF(AND(TRIM(I126&amp;"")&lt;&gt;"",TRIM(K126&amp;"")&lt;&gt;"",ABS(I126*1-K126*1)&gt;MileTolerance),"Pump mileage off from the odometer, ",""),"")&amp;IF(J126="No","No receipt from the driver, ","")&amp;IFERROR(IF(AND(W126&lt;&gt;"",OR(W126&lt;DayStart,W126&gt;DayEnd)),"Outside working hours, ",""),"")&amp;IFERROR(IF(AND(X126&lt;&gt;"",WEEKDAY(X126,2)=6,FlagSat="Yes"),"Saturday, ",""),"")&amp;IFERROR(IF(AND(X126&lt;&gt;"",WEEKDAY(X126,2)=7,FlagSun="Yes"),"Sunday, ",""),"")&amp;IF(AND(FlagPremium="Yes",OR(V126="Diesel",V126="Petrol"),OR(ISNUMBER(SEARCH("super",F126)),ISNUMBER(SEARCH("premium",F126)),ISNUMBER(SEARCH("ultimate",F126)),ISNUMBER(SEARCH("v-power",F126)),ISNUMBER(SEARCH("momentum",F126)),ISNUMBER(SEARCH("supreme",F126)))),"Premium fuel, ","")</f>
        <v/>
      </c>
      <c r="AD126" s="32" t="n">
        <f aca="false">IF(AC126="",0,1)</f>
        <v>0</v>
      </c>
      <c r="AE126" s="32" t="n">
        <f aca="false">IF(A126="",0,1)</f>
        <v>0</v>
      </c>
    </row>
    <row r="127" customFormat="false" ht="15" hidden="false" customHeight="false" outlineLevel="0" collapsed="false">
      <c r="A127" s="24"/>
      <c r="B127" s="25"/>
      <c r="C127" s="21"/>
      <c r="D127" s="19"/>
      <c r="E127" s="19"/>
      <c r="F127" s="19"/>
      <c r="G127" s="26"/>
      <c r="H127" s="27"/>
      <c r="I127" s="28"/>
      <c r="J127" s="19"/>
      <c r="K127" s="28"/>
      <c r="L127" s="29" t="str">
        <f aca="false">IF(AC127="","",LEFT(AC127,LEN(AC127)-2))</f>
        <v/>
      </c>
      <c r="M127" s="30"/>
      <c r="N127" s="30"/>
      <c r="O127" s="32" t="str">
        <f aca="false">IF(TRIM(C127&amp;"")="","",RIGHT(SUBSTITUTE(SUBSTITUTE(C127&amp;""," ",""),"*",""),4))</f>
        <v/>
      </c>
      <c r="P127" s="32" t="n">
        <f aca="false">IF(O127="",0,IFERROR(MATCH(O127,Vans!$D$2:$D$51,0),IFERROR(MATCH(VALUE(O127),Vans!$D$2:$D$51,0),0)))</f>
        <v>0</v>
      </c>
      <c r="Q127" s="32" t="str">
        <f aca="false">IF(P127=0,"",INDEX(Vans!$A$2:$A$51,P127)&amp;"")</f>
        <v/>
      </c>
      <c r="R127" s="32" t="str">
        <f aca="false">IF(A127="","",IF(TRIM(D127&amp;"")&lt;&gt;"",SUBSTITUTE(UPPER(TRIM(D127&amp;""))," ",""),SUBSTITUTE(UPPER(Q127)," ","")))</f>
        <v/>
      </c>
      <c r="S127" s="32" t="n">
        <f aca="false">IF(R127="",0,IFERROR(MATCH(R127,Vans!$G$2:$G$51,0),0))</f>
        <v>0</v>
      </c>
      <c r="T127" s="32" t="str">
        <f aca="false">IF(S127=0,"",INDEX(Vans!$B$2:$B$51,S127)&amp;"")</f>
        <v/>
      </c>
      <c r="U127" s="32" t="str">
        <f aca="false">IF(S127=0,"",INDEX(Vans!$C$2:$C$51,S127))</f>
        <v/>
      </c>
      <c r="V127" s="32" t="str">
        <f aca="false">IF(TRIM(F127&amp;"")="","",IF(ISNUMBER(SEARCH("adblue",F127)),"AdBlue",IF(OR(ISNUMBER(SEARCH("diesel",F127)),ISNUMBER(SEARCH("derv",F127)),ISNUMBER(SEARCH("ulsd",F127))),"Diesel",IF(OR(ISNUMBER(SEARCH("unleaded",F127)),ISNUMBER(SEARCH("petrol",F127)),ISNUMBER(SEARCH("ulp",F127))),"Petrol",IF(OR(ISNUMBER(SEARCH("electric",F127)),ISNUMBER(SEARCH("charg",F127)),ISNUMBER(SEARCH("kwh",F127))),"Electric","Other")))))</f>
        <v/>
      </c>
      <c r="W127" s="34" t="str">
        <f aca="false">IF(TRIM(B127&amp;"")&lt;&gt;"",IFERROR(MOD(B127*1,1),""),IF(A127="","",IFERROR(IF(MOD(A127*1,1)&gt;0,MOD(A127*1,1),""),"")))</f>
        <v/>
      </c>
      <c r="X127" s="35" t="str">
        <f aca="false">IF(A127="","",IFERROR(INT(A127*1),""))</f>
        <v/>
      </c>
      <c r="Y127" s="32" t="str">
        <f aca="false">IF(OR(X127="",NOT(OR(V127="Diesel",V127="Petrol"))),"",MAX(IF(O127="",0,COUNTIFS($O$2:$O$501,O127,$X$2:$X$501,X127,$V$2:$V$501,"Diesel")+COUNTIFS($O$2:$O$501,O127,$X$2:$X$501,X127,$V$2:$V$501,"Petrol")),IF(R127="",0,COUNTIFS($R$2:$R$501,R127,$X$2:$X$501,X127,$V$2:$V$501,"Diesel")+COUNTIFS($R$2:$R$501,R127,$X$2:$X$501,X127,$V$2:$V$501,"Petrol"))))</f>
        <v/>
      </c>
      <c r="Z127" s="32" t="str">
        <f aca="false">IF(OR(R127="",TRIM(I127&amp;"")="",NOT(OR(V127="Diesel",V127="Petrol"))),"",IFERROR(_xlfn.MAXIFS($I$2:$I$501,$R$2:$R$501,R127,$I$2:$I$501,"&lt;"&amp;I127,$V$2:$V$501,"&lt;&gt;AdBlue",$V$2:$V$501,"&lt;&gt;Other"),""))</f>
        <v/>
      </c>
      <c r="AA127" s="32" t="str">
        <f aca="false">IF(OR(Z127="",N(Z127)=0),"",I127-Z127)</f>
        <v/>
      </c>
      <c r="AB127" s="32" t="str">
        <f aca="false">IF(OR(R127="",TRIM(I127&amp;"")="",X127=""),"",IFERROR(_xlfn.MAXIFS($I$2:$I$501,$R$2:$R$501,R127,$X$2:$X$501,"&lt;"&amp;X127),""))</f>
        <v/>
      </c>
      <c r="AC127" s="32" t="str">
        <f aca="false">IF(V127="Other","Not fuel, ","")&amp;IFERROR(IF(AND(T127&lt;&gt;"",OR(AND(V127="Diesel",T127&lt;&gt;"Diesel"),AND(V127="Petrol",T127&lt;&gt;"Petrol",T127&lt;&gt;"Plug-in hybrid"),AND(V127="Electric",T127&lt;&gt;"Electric",T127&lt;&gt;"Plug-in hybrid"))),"Wrong fuel for this van, ",""),"")&amp;IFERROR(IF(AND(OR(V127="Diesel",V127="Petrol"),N(U127)&gt;0,G127*1&gt;N(U127)*(1+TankMargin)),"More than the tank holds, ",""),"")&amp;IF(AND(TRIM(D127&amp;"")&lt;&gt;"",Q127&lt;&gt;"",SUBSTITUTE(UPPER(Q127)," ","")&lt;&gt;R127),"Card used in another van, ","")&amp;IF(AND(TRIM(D127&amp;"")&lt;&gt;"",S127=0),"Not one of your vans, ","")&amp;IF(AND(A127&lt;&gt;"",R127="",O127&lt;&gt;"",P127=0),"Card not on your Vans list, ","")&amp;IF(N(Y127)&gt;1,"Filled twice that day, ","")&amp;IFERROR(IF(AND(AA127&lt;&gt;"",AA127&lt;MinMiles),"Only "&amp;TEXT(AA127,"#,##0")&amp;" miles since the previous fill, ",""),"")&amp;IFERROR(IF(AND(AB127&lt;&gt;"",N(AB127)&gt;0,I127*1&lt;N(AB127)),"Pump mileage lower than before, ",""),"")&amp;IFERROR(IF(AND(TRIM(I127&amp;"")&lt;&gt;"",TRIM(K127&amp;"")&lt;&gt;"",ABS(I127*1-K127*1)&gt;MileTolerance),"Pump mileage off from the odometer, ",""),"")&amp;IF(J127="No","No receipt from the driver, ","")&amp;IFERROR(IF(AND(W127&lt;&gt;"",OR(W127&lt;DayStart,W127&gt;DayEnd)),"Outside working hours, ",""),"")&amp;IFERROR(IF(AND(X127&lt;&gt;"",WEEKDAY(X127,2)=6,FlagSat="Yes"),"Saturday, ",""),"")&amp;IFERROR(IF(AND(X127&lt;&gt;"",WEEKDAY(X127,2)=7,FlagSun="Yes"),"Sunday, ",""),"")&amp;IF(AND(FlagPremium="Yes",OR(V127="Diesel",V127="Petrol"),OR(ISNUMBER(SEARCH("super",F127)),ISNUMBER(SEARCH("premium",F127)),ISNUMBER(SEARCH("ultimate",F127)),ISNUMBER(SEARCH("v-power",F127)),ISNUMBER(SEARCH("momentum",F127)),ISNUMBER(SEARCH("supreme",F127)))),"Premium fuel, ","")</f>
        <v/>
      </c>
      <c r="AD127" s="32" t="n">
        <f aca="false">IF(AC127="",0,1)</f>
        <v>0</v>
      </c>
      <c r="AE127" s="32" t="n">
        <f aca="false">IF(A127="",0,1)</f>
        <v>0</v>
      </c>
    </row>
    <row r="128" customFormat="false" ht="15" hidden="false" customHeight="false" outlineLevel="0" collapsed="false">
      <c r="A128" s="24"/>
      <c r="B128" s="25"/>
      <c r="C128" s="21"/>
      <c r="D128" s="19"/>
      <c r="E128" s="19"/>
      <c r="F128" s="19"/>
      <c r="G128" s="26"/>
      <c r="H128" s="27"/>
      <c r="I128" s="28"/>
      <c r="J128" s="19"/>
      <c r="K128" s="28"/>
      <c r="L128" s="29" t="str">
        <f aca="false">IF(AC128="","",LEFT(AC128,LEN(AC128)-2))</f>
        <v/>
      </c>
      <c r="M128" s="30"/>
      <c r="N128" s="30"/>
      <c r="O128" s="32" t="str">
        <f aca="false">IF(TRIM(C128&amp;"")="","",RIGHT(SUBSTITUTE(SUBSTITUTE(C128&amp;""," ",""),"*",""),4))</f>
        <v/>
      </c>
      <c r="P128" s="32" t="n">
        <f aca="false">IF(O128="",0,IFERROR(MATCH(O128,Vans!$D$2:$D$51,0),IFERROR(MATCH(VALUE(O128),Vans!$D$2:$D$51,0),0)))</f>
        <v>0</v>
      </c>
      <c r="Q128" s="32" t="str">
        <f aca="false">IF(P128=0,"",INDEX(Vans!$A$2:$A$51,P128)&amp;"")</f>
        <v/>
      </c>
      <c r="R128" s="32" t="str">
        <f aca="false">IF(A128="","",IF(TRIM(D128&amp;"")&lt;&gt;"",SUBSTITUTE(UPPER(TRIM(D128&amp;""))," ",""),SUBSTITUTE(UPPER(Q128)," ","")))</f>
        <v/>
      </c>
      <c r="S128" s="32" t="n">
        <f aca="false">IF(R128="",0,IFERROR(MATCH(R128,Vans!$G$2:$G$51,0),0))</f>
        <v>0</v>
      </c>
      <c r="T128" s="32" t="str">
        <f aca="false">IF(S128=0,"",INDEX(Vans!$B$2:$B$51,S128)&amp;"")</f>
        <v/>
      </c>
      <c r="U128" s="32" t="str">
        <f aca="false">IF(S128=0,"",INDEX(Vans!$C$2:$C$51,S128))</f>
        <v/>
      </c>
      <c r="V128" s="32" t="str">
        <f aca="false">IF(TRIM(F128&amp;"")="","",IF(ISNUMBER(SEARCH("adblue",F128)),"AdBlue",IF(OR(ISNUMBER(SEARCH("diesel",F128)),ISNUMBER(SEARCH("derv",F128)),ISNUMBER(SEARCH("ulsd",F128))),"Diesel",IF(OR(ISNUMBER(SEARCH("unleaded",F128)),ISNUMBER(SEARCH("petrol",F128)),ISNUMBER(SEARCH("ulp",F128))),"Petrol",IF(OR(ISNUMBER(SEARCH("electric",F128)),ISNUMBER(SEARCH("charg",F128)),ISNUMBER(SEARCH("kwh",F128))),"Electric","Other")))))</f>
        <v/>
      </c>
      <c r="W128" s="34" t="str">
        <f aca="false">IF(TRIM(B128&amp;"")&lt;&gt;"",IFERROR(MOD(B128*1,1),""),IF(A128="","",IFERROR(IF(MOD(A128*1,1)&gt;0,MOD(A128*1,1),""),"")))</f>
        <v/>
      </c>
      <c r="X128" s="35" t="str">
        <f aca="false">IF(A128="","",IFERROR(INT(A128*1),""))</f>
        <v/>
      </c>
      <c r="Y128" s="32" t="str">
        <f aca="false">IF(OR(X128="",NOT(OR(V128="Diesel",V128="Petrol"))),"",MAX(IF(O128="",0,COUNTIFS($O$2:$O$501,O128,$X$2:$X$501,X128,$V$2:$V$501,"Diesel")+COUNTIFS($O$2:$O$501,O128,$X$2:$X$501,X128,$V$2:$V$501,"Petrol")),IF(R128="",0,COUNTIFS($R$2:$R$501,R128,$X$2:$X$501,X128,$V$2:$V$501,"Diesel")+COUNTIFS($R$2:$R$501,R128,$X$2:$X$501,X128,$V$2:$V$501,"Petrol"))))</f>
        <v/>
      </c>
      <c r="Z128" s="32" t="str">
        <f aca="false">IF(OR(R128="",TRIM(I128&amp;"")="",NOT(OR(V128="Diesel",V128="Petrol"))),"",IFERROR(_xlfn.MAXIFS($I$2:$I$501,$R$2:$R$501,R128,$I$2:$I$501,"&lt;"&amp;I128,$V$2:$V$501,"&lt;&gt;AdBlue",$V$2:$V$501,"&lt;&gt;Other"),""))</f>
        <v/>
      </c>
      <c r="AA128" s="32" t="str">
        <f aca="false">IF(OR(Z128="",N(Z128)=0),"",I128-Z128)</f>
        <v/>
      </c>
      <c r="AB128" s="32" t="str">
        <f aca="false">IF(OR(R128="",TRIM(I128&amp;"")="",X128=""),"",IFERROR(_xlfn.MAXIFS($I$2:$I$501,$R$2:$R$501,R128,$X$2:$X$501,"&lt;"&amp;X128),""))</f>
        <v/>
      </c>
      <c r="AC128" s="32" t="str">
        <f aca="false">IF(V128="Other","Not fuel, ","")&amp;IFERROR(IF(AND(T128&lt;&gt;"",OR(AND(V128="Diesel",T128&lt;&gt;"Diesel"),AND(V128="Petrol",T128&lt;&gt;"Petrol",T128&lt;&gt;"Plug-in hybrid"),AND(V128="Electric",T128&lt;&gt;"Electric",T128&lt;&gt;"Plug-in hybrid"))),"Wrong fuel for this van, ",""),"")&amp;IFERROR(IF(AND(OR(V128="Diesel",V128="Petrol"),N(U128)&gt;0,G128*1&gt;N(U128)*(1+TankMargin)),"More than the tank holds, ",""),"")&amp;IF(AND(TRIM(D128&amp;"")&lt;&gt;"",Q128&lt;&gt;"",SUBSTITUTE(UPPER(Q128)," ","")&lt;&gt;R128),"Card used in another van, ","")&amp;IF(AND(TRIM(D128&amp;"")&lt;&gt;"",S128=0),"Not one of your vans, ","")&amp;IF(AND(A128&lt;&gt;"",R128="",O128&lt;&gt;"",P128=0),"Card not on your Vans list, ","")&amp;IF(N(Y128)&gt;1,"Filled twice that day, ","")&amp;IFERROR(IF(AND(AA128&lt;&gt;"",AA128&lt;MinMiles),"Only "&amp;TEXT(AA128,"#,##0")&amp;" miles since the previous fill, ",""),"")&amp;IFERROR(IF(AND(AB128&lt;&gt;"",N(AB128)&gt;0,I128*1&lt;N(AB128)),"Pump mileage lower than before, ",""),"")&amp;IFERROR(IF(AND(TRIM(I128&amp;"")&lt;&gt;"",TRIM(K128&amp;"")&lt;&gt;"",ABS(I128*1-K128*1)&gt;MileTolerance),"Pump mileage off from the odometer, ",""),"")&amp;IF(J128="No","No receipt from the driver, ","")&amp;IFERROR(IF(AND(W128&lt;&gt;"",OR(W128&lt;DayStart,W128&gt;DayEnd)),"Outside working hours, ",""),"")&amp;IFERROR(IF(AND(X128&lt;&gt;"",WEEKDAY(X128,2)=6,FlagSat="Yes"),"Saturday, ",""),"")&amp;IFERROR(IF(AND(X128&lt;&gt;"",WEEKDAY(X128,2)=7,FlagSun="Yes"),"Sunday, ",""),"")&amp;IF(AND(FlagPremium="Yes",OR(V128="Diesel",V128="Petrol"),OR(ISNUMBER(SEARCH("super",F128)),ISNUMBER(SEARCH("premium",F128)),ISNUMBER(SEARCH("ultimate",F128)),ISNUMBER(SEARCH("v-power",F128)),ISNUMBER(SEARCH("momentum",F128)),ISNUMBER(SEARCH("supreme",F128)))),"Premium fuel, ","")</f>
        <v/>
      </c>
      <c r="AD128" s="32" t="n">
        <f aca="false">IF(AC128="",0,1)</f>
        <v>0</v>
      </c>
      <c r="AE128" s="32" t="n">
        <f aca="false">IF(A128="",0,1)</f>
        <v>0</v>
      </c>
    </row>
    <row r="129" customFormat="false" ht="15" hidden="false" customHeight="false" outlineLevel="0" collapsed="false">
      <c r="A129" s="24"/>
      <c r="B129" s="25"/>
      <c r="C129" s="21"/>
      <c r="D129" s="19"/>
      <c r="E129" s="19"/>
      <c r="F129" s="19"/>
      <c r="G129" s="26"/>
      <c r="H129" s="27"/>
      <c r="I129" s="28"/>
      <c r="J129" s="19"/>
      <c r="K129" s="28"/>
      <c r="L129" s="29" t="str">
        <f aca="false">IF(AC129="","",LEFT(AC129,LEN(AC129)-2))</f>
        <v/>
      </c>
      <c r="M129" s="30"/>
      <c r="N129" s="30"/>
      <c r="O129" s="32" t="str">
        <f aca="false">IF(TRIM(C129&amp;"")="","",RIGHT(SUBSTITUTE(SUBSTITUTE(C129&amp;""," ",""),"*",""),4))</f>
        <v/>
      </c>
      <c r="P129" s="32" t="n">
        <f aca="false">IF(O129="",0,IFERROR(MATCH(O129,Vans!$D$2:$D$51,0),IFERROR(MATCH(VALUE(O129),Vans!$D$2:$D$51,0),0)))</f>
        <v>0</v>
      </c>
      <c r="Q129" s="32" t="str">
        <f aca="false">IF(P129=0,"",INDEX(Vans!$A$2:$A$51,P129)&amp;"")</f>
        <v/>
      </c>
      <c r="R129" s="32" t="str">
        <f aca="false">IF(A129="","",IF(TRIM(D129&amp;"")&lt;&gt;"",SUBSTITUTE(UPPER(TRIM(D129&amp;""))," ",""),SUBSTITUTE(UPPER(Q129)," ","")))</f>
        <v/>
      </c>
      <c r="S129" s="32" t="n">
        <f aca="false">IF(R129="",0,IFERROR(MATCH(R129,Vans!$G$2:$G$51,0),0))</f>
        <v>0</v>
      </c>
      <c r="T129" s="32" t="str">
        <f aca="false">IF(S129=0,"",INDEX(Vans!$B$2:$B$51,S129)&amp;"")</f>
        <v/>
      </c>
      <c r="U129" s="32" t="str">
        <f aca="false">IF(S129=0,"",INDEX(Vans!$C$2:$C$51,S129))</f>
        <v/>
      </c>
      <c r="V129" s="32" t="str">
        <f aca="false">IF(TRIM(F129&amp;"")="","",IF(ISNUMBER(SEARCH("adblue",F129)),"AdBlue",IF(OR(ISNUMBER(SEARCH("diesel",F129)),ISNUMBER(SEARCH("derv",F129)),ISNUMBER(SEARCH("ulsd",F129))),"Diesel",IF(OR(ISNUMBER(SEARCH("unleaded",F129)),ISNUMBER(SEARCH("petrol",F129)),ISNUMBER(SEARCH("ulp",F129))),"Petrol",IF(OR(ISNUMBER(SEARCH("electric",F129)),ISNUMBER(SEARCH("charg",F129)),ISNUMBER(SEARCH("kwh",F129))),"Electric","Other")))))</f>
        <v/>
      </c>
      <c r="W129" s="34" t="str">
        <f aca="false">IF(TRIM(B129&amp;"")&lt;&gt;"",IFERROR(MOD(B129*1,1),""),IF(A129="","",IFERROR(IF(MOD(A129*1,1)&gt;0,MOD(A129*1,1),""),"")))</f>
        <v/>
      </c>
      <c r="X129" s="35" t="str">
        <f aca="false">IF(A129="","",IFERROR(INT(A129*1),""))</f>
        <v/>
      </c>
      <c r="Y129" s="32" t="str">
        <f aca="false">IF(OR(X129="",NOT(OR(V129="Diesel",V129="Petrol"))),"",MAX(IF(O129="",0,COUNTIFS($O$2:$O$501,O129,$X$2:$X$501,X129,$V$2:$V$501,"Diesel")+COUNTIFS($O$2:$O$501,O129,$X$2:$X$501,X129,$V$2:$V$501,"Petrol")),IF(R129="",0,COUNTIFS($R$2:$R$501,R129,$X$2:$X$501,X129,$V$2:$V$501,"Diesel")+COUNTIFS($R$2:$R$501,R129,$X$2:$X$501,X129,$V$2:$V$501,"Petrol"))))</f>
        <v/>
      </c>
      <c r="Z129" s="32" t="str">
        <f aca="false">IF(OR(R129="",TRIM(I129&amp;"")="",NOT(OR(V129="Diesel",V129="Petrol"))),"",IFERROR(_xlfn.MAXIFS($I$2:$I$501,$R$2:$R$501,R129,$I$2:$I$501,"&lt;"&amp;I129,$V$2:$V$501,"&lt;&gt;AdBlue",$V$2:$V$501,"&lt;&gt;Other"),""))</f>
        <v/>
      </c>
      <c r="AA129" s="32" t="str">
        <f aca="false">IF(OR(Z129="",N(Z129)=0),"",I129-Z129)</f>
        <v/>
      </c>
      <c r="AB129" s="32" t="str">
        <f aca="false">IF(OR(R129="",TRIM(I129&amp;"")="",X129=""),"",IFERROR(_xlfn.MAXIFS($I$2:$I$501,$R$2:$R$501,R129,$X$2:$X$501,"&lt;"&amp;X129),""))</f>
        <v/>
      </c>
      <c r="AC129" s="32" t="str">
        <f aca="false">IF(V129="Other","Not fuel, ","")&amp;IFERROR(IF(AND(T129&lt;&gt;"",OR(AND(V129="Diesel",T129&lt;&gt;"Diesel"),AND(V129="Petrol",T129&lt;&gt;"Petrol",T129&lt;&gt;"Plug-in hybrid"),AND(V129="Electric",T129&lt;&gt;"Electric",T129&lt;&gt;"Plug-in hybrid"))),"Wrong fuel for this van, ",""),"")&amp;IFERROR(IF(AND(OR(V129="Diesel",V129="Petrol"),N(U129)&gt;0,G129*1&gt;N(U129)*(1+TankMargin)),"More than the tank holds, ",""),"")&amp;IF(AND(TRIM(D129&amp;"")&lt;&gt;"",Q129&lt;&gt;"",SUBSTITUTE(UPPER(Q129)," ","")&lt;&gt;R129),"Card used in another van, ","")&amp;IF(AND(TRIM(D129&amp;"")&lt;&gt;"",S129=0),"Not one of your vans, ","")&amp;IF(AND(A129&lt;&gt;"",R129="",O129&lt;&gt;"",P129=0),"Card not on your Vans list, ","")&amp;IF(N(Y129)&gt;1,"Filled twice that day, ","")&amp;IFERROR(IF(AND(AA129&lt;&gt;"",AA129&lt;MinMiles),"Only "&amp;TEXT(AA129,"#,##0")&amp;" miles since the previous fill, ",""),"")&amp;IFERROR(IF(AND(AB129&lt;&gt;"",N(AB129)&gt;0,I129*1&lt;N(AB129)),"Pump mileage lower than before, ",""),"")&amp;IFERROR(IF(AND(TRIM(I129&amp;"")&lt;&gt;"",TRIM(K129&amp;"")&lt;&gt;"",ABS(I129*1-K129*1)&gt;MileTolerance),"Pump mileage off from the odometer, ",""),"")&amp;IF(J129="No","No receipt from the driver, ","")&amp;IFERROR(IF(AND(W129&lt;&gt;"",OR(W129&lt;DayStart,W129&gt;DayEnd)),"Outside working hours, ",""),"")&amp;IFERROR(IF(AND(X129&lt;&gt;"",WEEKDAY(X129,2)=6,FlagSat="Yes"),"Saturday, ",""),"")&amp;IFERROR(IF(AND(X129&lt;&gt;"",WEEKDAY(X129,2)=7,FlagSun="Yes"),"Sunday, ",""),"")&amp;IF(AND(FlagPremium="Yes",OR(V129="Diesel",V129="Petrol"),OR(ISNUMBER(SEARCH("super",F129)),ISNUMBER(SEARCH("premium",F129)),ISNUMBER(SEARCH("ultimate",F129)),ISNUMBER(SEARCH("v-power",F129)),ISNUMBER(SEARCH("momentum",F129)),ISNUMBER(SEARCH("supreme",F129)))),"Premium fuel, ","")</f>
        <v/>
      </c>
      <c r="AD129" s="32" t="n">
        <f aca="false">IF(AC129="",0,1)</f>
        <v>0</v>
      </c>
      <c r="AE129" s="32" t="n">
        <f aca="false">IF(A129="",0,1)</f>
        <v>0</v>
      </c>
    </row>
    <row r="130" customFormat="false" ht="15" hidden="false" customHeight="false" outlineLevel="0" collapsed="false">
      <c r="A130" s="24"/>
      <c r="B130" s="25"/>
      <c r="C130" s="21"/>
      <c r="D130" s="19"/>
      <c r="E130" s="19"/>
      <c r="F130" s="19"/>
      <c r="G130" s="26"/>
      <c r="H130" s="27"/>
      <c r="I130" s="28"/>
      <c r="J130" s="19"/>
      <c r="K130" s="28"/>
      <c r="L130" s="29" t="str">
        <f aca="false">IF(AC130="","",LEFT(AC130,LEN(AC130)-2))</f>
        <v/>
      </c>
      <c r="M130" s="30"/>
      <c r="N130" s="30"/>
      <c r="O130" s="32" t="str">
        <f aca="false">IF(TRIM(C130&amp;"")="","",RIGHT(SUBSTITUTE(SUBSTITUTE(C130&amp;""," ",""),"*",""),4))</f>
        <v/>
      </c>
      <c r="P130" s="32" t="n">
        <f aca="false">IF(O130="",0,IFERROR(MATCH(O130,Vans!$D$2:$D$51,0),IFERROR(MATCH(VALUE(O130),Vans!$D$2:$D$51,0),0)))</f>
        <v>0</v>
      </c>
      <c r="Q130" s="32" t="str">
        <f aca="false">IF(P130=0,"",INDEX(Vans!$A$2:$A$51,P130)&amp;"")</f>
        <v/>
      </c>
      <c r="R130" s="32" t="str">
        <f aca="false">IF(A130="","",IF(TRIM(D130&amp;"")&lt;&gt;"",SUBSTITUTE(UPPER(TRIM(D130&amp;""))," ",""),SUBSTITUTE(UPPER(Q130)," ","")))</f>
        <v/>
      </c>
      <c r="S130" s="32" t="n">
        <f aca="false">IF(R130="",0,IFERROR(MATCH(R130,Vans!$G$2:$G$51,0),0))</f>
        <v>0</v>
      </c>
      <c r="T130" s="32" t="str">
        <f aca="false">IF(S130=0,"",INDEX(Vans!$B$2:$B$51,S130)&amp;"")</f>
        <v/>
      </c>
      <c r="U130" s="32" t="str">
        <f aca="false">IF(S130=0,"",INDEX(Vans!$C$2:$C$51,S130))</f>
        <v/>
      </c>
      <c r="V130" s="32" t="str">
        <f aca="false">IF(TRIM(F130&amp;"")="","",IF(ISNUMBER(SEARCH("adblue",F130)),"AdBlue",IF(OR(ISNUMBER(SEARCH("diesel",F130)),ISNUMBER(SEARCH("derv",F130)),ISNUMBER(SEARCH("ulsd",F130))),"Diesel",IF(OR(ISNUMBER(SEARCH("unleaded",F130)),ISNUMBER(SEARCH("petrol",F130)),ISNUMBER(SEARCH("ulp",F130))),"Petrol",IF(OR(ISNUMBER(SEARCH("electric",F130)),ISNUMBER(SEARCH("charg",F130)),ISNUMBER(SEARCH("kwh",F130))),"Electric","Other")))))</f>
        <v/>
      </c>
      <c r="W130" s="34" t="str">
        <f aca="false">IF(TRIM(B130&amp;"")&lt;&gt;"",IFERROR(MOD(B130*1,1),""),IF(A130="","",IFERROR(IF(MOD(A130*1,1)&gt;0,MOD(A130*1,1),""),"")))</f>
        <v/>
      </c>
      <c r="X130" s="35" t="str">
        <f aca="false">IF(A130="","",IFERROR(INT(A130*1),""))</f>
        <v/>
      </c>
      <c r="Y130" s="32" t="str">
        <f aca="false">IF(OR(X130="",NOT(OR(V130="Diesel",V130="Petrol"))),"",MAX(IF(O130="",0,COUNTIFS($O$2:$O$501,O130,$X$2:$X$501,X130,$V$2:$V$501,"Diesel")+COUNTIFS($O$2:$O$501,O130,$X$2:$X$501,X130,$V$2:$V$501,"Petrol")),IF(R130="",0,COUNTIFS($R$2:$R$501,R130,$X$2:$X$501,X130,$V$2:$V$501,"Diesel")+COUNTIFS($R$2:$R$501,R130,$X$2:$X$501,X130,$V$2:$V$501,"Petrol"))))</f>
        <v/>
      </c>
      <c r="Z130" s="32" t="str">
        <f aca="false">IF(OR(R130="",TRIM(I130&amp;"")="",NOT(OR(V130="Diesel",V130="Petrol"))),"",IFERROR(_xlfn.MAXIFS($I$2:$I$501,$R$2:$R$501,R130,$I$2:$I$501,"&lt;"&amp;I130,$V$2:$V$501,"&lt;&gt;AdBlue",$V$2:$V$501,"&lt;&gt;Other"),""))</f>
        <v/>
      </c>
      <c r="AA130" s="32" t="str">
        <f aca="false">IF(OR(Z130="",N(Z130)=0),"",I130-Z130)</f>
        <v/>
      </c>
      <c r="AB130" s="32" t="str">
        <f aca="false">IF(OR(R130="",TRIM(I130&amp;"")="",X130=""),"",IFERROR(_xlfn.MAXIFS($I$2:$I$501,$R$2:$R$501,R130,$X$2:$X$501,"&lt;"&amp;X130),""))</f>
        <v/>
      </c>
      <c r="AC130" s="32" t="str">
        <f aca="false">IF(V130="Other","Not fuel, ","")&amp;IFERROR(IF(AND(T130&lt;&gt;"",OR(AND(V130="Diesel",T130&lt;&gt;"Diesel"),AND(V130="Petrol",T130&lt;&gt;"Petrol",T130&lt;&gt;"Plug-in hybrid"),AND(V130="Electric",T130&lt;&gt;"Electric",T130&lt;&gt;"Plug-in hybrid"))),"Wrong fuel for this van, ",""),"")&amp;IFERROR(IF(AND(OR(V130="Diesel",V130="Petrol"),N(U130)&gt;0,G130*1&gt;N(U130)*(1+TankMargin)),"More than the tank holds, ",""),"")&amp;IF(AND(TRIM(D130&amp;"")&lt;&gt;"",Q130&lt;&gt;"",SUBSTITUTE(UPPER(Q130)," ","")&lt;&gt;R130),"Card used in another van, ","")&amp;IF(AND(TRIM(D130&amp;"")&lt;&gt;"",S130=0),"Not one of your vans, ","")&amp;IF(AND(A130&lt;&gt;"",R130="",O130&lt;&gt;"",P130=0),"Card not on your Vans list, ","")&amp;IF(N(Y130)&gt;1,"Filled twice that day, ","")&amp;IFERROR(IF(AND(AA130&lt;&gt;"",AA130&lt;MinMiles),"Only "&amp;TEXT(AA130,"#,##0")&amp;" miles since the previous fill, ",""),"")&amp;IFERROR(IF(AND(AB130&lt;&gt;"",N(AB130)&gt;0,I130*1&lt;N(AB130)),"Pump mileage lower than before, ",""),"")&amp;IFERROR(IF(AND(TRIM(I130&amp;"")&lt;&gt;"",TRIM(K130&amp;"")&lt;&gt;"",ABS(I130*1-K130*1)&gt;MileTolerance),"Pump mileage off from the odometer, ",""),"")&amp;IF(J130="No","No receipt from the driver, ","")&amp;IFERROR(IF(AND(W130&lt;&gt;"",OR(W130&lt;DayStart,W130&gt;DayEnd)),"Outside working hours, ",""),"")&amp;IFERROR(IF(AND(X130&lt;&gt;"",WEEKDAY(X130,2)=6,FlagSat="Yes"),"Saturday, ",""),"")&amp;IFERROR(IF(AND(X130&lt;&gt;"",WEEKDAY(X130,2)=7,FlagSun="Yes"),"Sunday, ",""),"")&amp;IF(AND(FlagPremium="Yes",OR(V130="Diesel",V130="Petrol"),OR(ISNUMBER(SEARCH("super",F130)),ISNUMBER(SEARCH("premium",F130)),ISNUMBER(SEARCH("ultimate",F130)),ISNUMBER(SEARCH("v-power",F130)),ISNUMBER(SEARCH("momentum",F130)),ISNUMBER(SEARCH("supreme",F130)))),"Premium fuel, ","")</f>
        <v/>
      </c>
      <c r="AD130" s="32" t="n">
        <f aca="false">IF(AC130="",0,1)</f>
        <v>0</v>
      </c>
      <c r="AE130" s="32" t="n">
        <f aca="false">IF(A130="",0,1)</f>
        <v>0</v>
      </c>
    </row>
    <row r="131" customFormat="false" ht="15" hidden="false" customHeight="false" outlineLevel="0" collapsed="false">
      <c r="A131" s="24"/>
      <c r="B131" s="25"/>
      <c r="C131" s="21"/>
      <c r="D131" s="19"/>
      <c r="E131" s="19"/>
      <c r="F131" s="19"/>
      <c r="G131" s="26"/>
      <c r="H131" s="27"/>
      <c r="I131" s="28"/>
      <c r="J131" s="19"/>
      <c r="K131" s="28"/>
      <c r="L131" s="29" t="str">
        <f aca="false">IF(AC131="","",LEFT(AC131,LEN(AC131)-2))</f>
        <v/>
      </c>
      <c r="M131" s="30"/>
      <c r="N131" s="30"/>
      <c r="O131" s="32" t="str">
        <f aca="false">IF(TRIM(C131&amp;"")="","",RIGHT(SUBSTITUTE(SUBSTITUTE(C131&amp;""," ",""),"*",""),4))</f>
        <v/>
      </c>
      <c r="P131" s="32" t="n">
        <f aca="false">IF(O131="",0,IFERROR(MATCH(O131,Vans!$D$2:$D$51,0),IFERROR(MATCH(VALUE(O131),Vans!$D$2:$D$51,0),0)))</f>
        <v>0</v>
      </c>
      <c r="Q131" s="32" t="str">
        <f aca="false">IF(P131=0,"",INDEX(Vans!$A$2:$A$51,P131)&amp;"")</f>
        <v/>
      </c>
      <c r="R131" s="32" t="str">
        <f aca="false">IF(A131="","",IF(TRIM(D131&amp;"")&lt;&gt;"",SUBSTITUTE(UPPER(TRIM(D131&amp;""))," ",""),SUBSTITUTE(UPPER(Q131)," ","")))</f>
        <v/>
      </c>
      <c r="S131" s="32" t="n">
        <f aca="false">IF(R131="",0,IFERROR(MATCH(R131,Vans!$G$2:$G$51,0),0))</f>
        <v>0</v>
      </c>
      <c r="T131" s="32" t="str">
        <f aca="false">IF(S131=0,"",INDEX(Vans!$B$2:$B$51,S131)&amp;"")</f>
        <v/>
      </c>
      <c r="U131" s="32" t="str">
        <f aca="false">IF(S131=0,"",INDEX(Vans!$C$2:$C$51,S131))</f>
        <v/>
      </c>
      <c r="V131" s="32" t="str">
        <f aca="false">IF(TRIM(F131&amp;"")="","",IF(ISNUMBER(SEARCH("adblue",F131)),"AdBlue",IF(OR(ISNUMBER(SEARCH("diesel",F131)),ISNUMBER(SEARCH("derv",F131)),ISNUMBER(SEARCH("ulsd",F131))),"Diesel",IF(OR(ISNUMBER(SEARCH("unleaded",F131)),ISNUMBER(SEARCH("petrol",F131)),ISNUMBER(SEARCH("ulp",F131))),"Petrol",IF(OR(ISNUMBER(SEARCH("electric",F131)),ISNUMBER(SEARCH("charg",F131)),ISNUMBER(SEARCH("kwh",F131))),"Electric","Other")))))</f>
        <v/>
      </c>
      <c r="W131" s="34" t="str">
        <f aca="false">IF(TRIM(B131&amp;"")&lt;&gt;"",IFERROR(MOD(B131*1,1),""),IF(A131="","",IFERROR(IF(MOD(A131*1,1)&gt;0,MOD(A131*1,1),""),"")))</f>
        <v/>
      </c>
      <c r="X131" s="35" t="str">
        <f aca="false">IF(A131="","",IFERROR(INT(A131*1),""))</f>
        <v/>
      </c>
      <c r="Y131" s="32" t="str">
        <f aca="false">IF(OR(X131="",NOT(OR(V131="Diesel",V131="Petrol"))),"",MAX(IF(O131="",0,COUNTIFS($O$2:$O$501,O131,$X$2:$X$501,X131,$V$2:$V$501,"Diesel")+COUNTIFS($O$2:$O$501,O131,$X$2:$X$501,X131,$V$2:$V$501,"Petrol")),IF(R131="",0,COUNTIFS($R$2:$R$501,R131,$X$2:$X$501,X131,$V$2:$V$501,"Diesel")+COUNTIFS($R$2:$R$501,R131,$X$2:$X$501,X131,$V$2:$V$501,"Petrol"))))</f>
        <v/>
      </c>
      <c r="Z131" s="32" t="str">
        <f aca="false">IF(OR(R131="",TRIM(I131&amp;"")="",NOT(OR(V131="Diesel",V131="Petrol"))),"",IFERROR(_xlfn.MAXIFS($I$2:$I$501,$R$2:$R$501,R131,$I$2:$I$501,"&lt;"&amp;I131,$V$2:$V$501,"&lt;&gt;AdBlue",$V$2:$V$501,"&lt;&gt;Other"),""))</f>
        <v/>
      </c>
      <c r="AA131" s="32" t="str">
        <f aca="false">IF(OR(Z131="",N(Z131)=0),"",I131-Z131)</f>
        <v/>
      </c>
      <c r="AB131" s="32" t="str">
        <f aca="false">IF(OR(R131="",TRIM(I131&amp;"")="",X131=""),"",IFERROR(_xlfn.MAXIFS($I$2:$I$501,$R$2:$R$501,R131,$X$2:$X$501,"&lt;"&amp;X131),""))</f>
        <v/>
      </c>
      <c r="AC131" s="32" t="str">
        <f aca="false">IF(V131="Other","Not fuel, ","")&amp;IFERROR(IF(AND(T131&lt;&gt;"",OR(AND(V131="Diesel",T131&lt;&gt;"Diesel"),AND(V131="Petrol",T131&lt;&gt;"Petrol",T131&lt;&gt;"Plug-in hybrid"),AND(V131="Electric",T131&lt;&gt;"Electric",T131&lt;&gt;"Plug-in hybrid"))),"Wrong fuel for this van, ",""),"")&amp;IFERROR(IF(AND(OR(V131="Diesel",V131="Petrol"),N(U131)&gt;0,G131*1&gt;N(U131)*(1+TankMargin)),"More than the tank holds, ",""),"")&amp;IF(AND(TRIM(D131&amp;"")&lt;&gt;"",Q131&lt;&gt;"",SUBSTITUTE(UPPER(Q131)," ","")&lt;&gt;R131),"Card used in another van, ","")&amp;IF(AND(TRIM(D131&amp;"")&lt;&gt;"",S131=0),"Not one of your vans, ","")&amp;IF(AND(A131&lt;&gt;"",R131="",O131&lt;&gt;"",P131=0),"Card not on your Vans list, ","")&amp;IF(N(Y131)&gt;1,"Filled twice that day, ","")&amp;IFERROR(IF(AND(AA131&lt;&gt;"",AA131&lt;MinMiles),"Only "&amp;TEXT(AA131,"#,##0")&amp;" miles since the previous fill, ",""),"")&amp;IFERROR(IF(AND(AB131&lt;&gt;"",N(AB131)&gt;0,I131*1&lt;N(AB131)),"Pump mileage lower than before, ",""),"")&amp;IFERROR(IF(AND(TRIM(I131&amp;"")&lt;&gt;"",TRIM(K131&amp;"")&lt;&gt;"",ABS(I131*1-K131*1)&gt;MileTolerance),"Pump mileage off from the odometer, ",""),"")&amp;IF(J131="No","No receipt from the driver, ","")&amp;IFERROR(IF(AND(W131&lt;&gt;"",OR(W131&lt;DayStart,W131&gt;DayEnd)),"Outside working hours, ",""),"")&amp;IFERROR(IF(AND(X131&lt;&gt;"",WEEKDAY(X131,2)=6,FlagSat="Yes"),"Saturday, ",""),"")&amp;IFERROR(IF(AND(X131&lt;&gt;"",WEEKDAY(X131,2)=7,FlagSun="Yes"),"Sunday, ",""),"")&amp;IF(AND(FlagPremium="Yes",OR(V131="Diesel",V131="Petrol"),OR(ISNUMBER(SEARCH("super",F131)),ISNUMBER(SEARCH("premium",F131)),ISNUMBER(SEARCH("ultimate",F131)),ISNUMBER(SEARCH("v-power",F131)),ISNUMBER(SEARCH("momentum",F131)),ISNUMBER(SEARCH("supreme",F131)))),"Premium fuel, ","")</f>
        <v/>
      </c>
      <c r="AD131" s="32" t="n">
        <f aca="false">IF(AC131="",0,1)</f>
        <v>0</v>
      </c>
      <c r="AE131" s="32" t="n">
        <f aca="false">IF(A131="",0,1)</f>
        <v>0</v>
      </c>
    </row>
    <row r="132" customFormat="false" ht="15" hidden="false" customHeight="false" outlineLevel="0" collapsed="false">
      <c r="A132" s="24"/>
      <c r="B132" s="25"/>
      <c r="C132" s="21"/>
      <c r="D132" s="19"/>
      <c r="E132" s="19"/>
      <c r="F132" s="19"/>
      <c r="G132" s="26"/>
      <c r="H132" s="27"/>
      <c r="I132" s="28"/>
      <c r="J132" s="19"/>
      <c r="K132" s="28"/>
      <c r="L132" s="29" t="str">
        <f aca="false">IF(AC132="","",LEFT(AC132,LEN(AC132)-2))</f>
        <v/>
      </c>
      <c r="M132" s="30"/>
      <c r="N132" s="30"/>
      <c r="O132" s="32" t="str">
        <f aca="false">IF(TRIM(C132&amp;"")="","",RIGHT(SUBSTITUTE(SUBSTITUTE(C132&amp;""," ",""),"*",""),4))</f>
        <v/>
      </c>
      <c r="P132" s="32" t="n">
        <f aca="false">IF(O132="",0,IFERROR(MATCH(O132,Vans!$D$2:$D$51,0),IFERROR(MATCH(VALUE(O132),Vans!$D$2:$D$51,0),0)))</f>
        <v>0</v>
      </c>
      <c r="Q132" s="32" t="str">
        <f aca="false">IF(P132=0,"",INDEX(Vans!$A$2:$A$51,P132)&amp;"")</f>
        <v/>
      </c>
      <c r="R132" s="32" t="str">
        <f aca="false">IF(A132="","",IF(TRIM(D132&amp;"")&lt;&gt;"",SUBSTITUTE(UPPER(TRIM(D132&amp;""))," ",""),SUBSTITUTE(UPPER(Q132)," ","")))</f>
        <v/>
      </c>
      <c r="S132" s="32" t="n">
        <f aca="false">IF(R132="",0,IFERROR(MATCH(R132,Vans!$G$2:$G$51,0),0))</f>
        <v>0</v>
      </c>
      <c r="T132" s="32" t="str">
        <f aca="false">IF(S132=0,"",INDEX(Vans!$B$2:$B$51,S132)&amp;"")</f>
        <v/>
      </c>
      <c r="U132" s="32" t="str">
        <f aca="false">IF(S132=0,"",INDEX(Vans!$C$2:$C$51,S132))</f>
        <v/>
      </c>
      <c r="V132" s="32" t="str">
        <f aca="false">IF(TRIM(F132&amp;"")="","",IF(ISNUMBER(SEARCH("adblue",F132)),"AdBlue",IF(OR(ISNUMBER(SEARCH("diesel",F132)),ISNUMBER(SEARCH("derv",F132)),ISNUMBER(SEARCH("ulsd",F132))),"Diesel",IF(OR(ISNUMBER(SEARCH("unleaded",F132)),ISNUMBER(SEARCH("petrol",F132)),ISNUMBER(SEARCH("ulp",F132))),"Petrol",IF(OR(ISNUMBER(SEARCH("electric",F132)),ISNUMBER(SEARCH("charg",F132)),ISNUMBER(SEARCH("kwh",F132))),"Electric","Other")))))</f>
        <v/>
      </c>
      <c r="W132" s="34" t="str">
        <f aca="false">IF(TRIM(B132&amp;"")&lt;&gt;"",IFERROR(MOD(B132*1,1),""),IF(A132="","",IFERROR(IF(MOD(A132*1,1)&gt;0,MOD(A132*1,1),""),"")))</f>
        <v/>
      </c>
      <c r="X132" s="35" t="str">
        <f aca="false">IF(A132="","",IFERROR(INT(A132*1),""))</f>
        <v/>
      </c>
      <c r="Y132" s="32" t="str">
        <f aca="false">IF(OR(X132="",NOT(OR(V132="Diesel",V132="Petrol"))),"",MAX(IF(O132="",0,COUNTIFS($O$2:$O$501,O132,$X$2:$X$501,X132,$V$2:$V$501,"Diesel")+COUNTIFS($O$2:$O$501,O132,$X$2:$X$501,X132,$V$2:$V$501,"Petrol")),IF(R132="",0,COUNTIFS($R$2:$R$501,R132,$X$2:$X$501,X132,$V$2:$V$501,"Diesel")+COUNTIFS($R$2:$R$501,R132,$X$2:$X$501,X132,$V$2:$V$501,"Petrol"))))</f>
        <v/>
      </c>
      <c r="Z132" s="32" t="str">
        <f aca="false">IF(OR(R132="",TRIM(I132&amp;"")="",NOT(OR(V132="Diesel",V132="Petrol"))),"",IFERROR(_xlfn.MAXIFS($I$2:$I$501,$R$2:$R$501,R132,$I$2:$I$501,"&lt;"&amp;I132,$V$2:$V$501,"&lt;&gt;AdBlue",$V$2:$V$501,"&lt;&gt;Other"),""))</f>
        <v/>
      </c>
      <c r="AA132" s="32" t="str">
        <f aca="false">IF(OR(Z132="",N(Z132)=0),"",I132-Z132)</f>
        <v/>
      </c>
      <c r="AB132" s="32" t="str">
        <f aca="false">IF(OR(R132="",TRIM(I132&amp;"")="",X132=""),"",IFERROR(_xlfn.MAXIFS($I$2:$I$501,$R$2:$R$501,R132,$X$2:$X$501,"&lt;"&amp;X132),""))</f>
        <v/>
      </c>
      <c r="AC132" s="32" t="str">
        <f aca="false">IF(V132="Other","Not fuel, ","")&amp;IFERROR(IF(AND(T132&lt;&gt;"",OR(AND(V132="Diesel",T132&lt;&gt;"Diesel"),AND(V132="Petrol",T132&lt;&gt;"Petrol",T132&lt;&gt;"Plug-in hybrid"),AND(V132="Electric",T132&lt;&gt;"Electric",T132&lt;&gt;"Plug-in hybrid"))),"Wrong fuel for this van, ",""),"")&amp;IFERROR(IF(AND(OR(V132="Diesel",V132="Petrol"),N(U132)&gt;0,G132*1&gt;N(U132)*(1+TankMargin)),"More than the tank holds, ",""),"")&amp;IF(AND(TRIM(D132&amp;"")&lt;&gt;"",Q132&lt;&gt;"",SUBSTITUTE(UPPER(Q132)," ","")&lt;&gt;R132),"Card used in another van, ","")&amp;IF(AND(TRIM(D132&amp;"")&lt;&gt;"",S132=0),"Not one of your vans, ","")&amp;IF(AND(A132&lt;&gt;"",R132="",O132&lt;&gt;"",P132=0),"Card not on your Vans list, ","")&amp;IF(N(Y132)&gt;1,"Filled twice that day, ","")&amp;IFERROR(IF(AND(AA132&lt;&gt;"",AA132&lt;MinMiles),"Only "&amp;TEXT(AA132,"#,##0")&amp;" miles since the previous fill, ",""),"")&amp;IFERROR(IF(AND(AB132&lt;&gt;"",N(AB132)&gt;0,I132*1&lt;N(AB132)),"Pump mileage lower than before, ",""),"")&amp;IFERROR(IF(AND(TRIM(I132&amp;"")&lt;&gt;"",TRIM(K132&amp;"")&lt;&gt;"",ABS(I132*1-K132*1)&gt;MileTolerance),"Pump mileage off from the odometer, ",""),"")&amp;IF(J132="No","No receipt from the driver, ","")&amp;IFERROR(IF(AND(W132&lt;&gt;"",OR(W132&lt;DayStart,W132&gt;DayEnd)),"Outside working hours, ",""),"")&amp;IFERROR(IF(AND(X132&lt;&gt;"",WEEKDAY(X132,2)=6,FlagSat="Yes"),"Saturday, ",""),"")&amp;IFERROR(IF(AND(X132&lt;&gt;"",WEEKDAY(X132,2)=7,FlagSun="Yes"),"Sunday, ",""),"")&amp;IF(AND(FlagPremium="Yes",OR(V132="Diesel",V132="Petrol"),OR(ISNUMBER(SEARCH("super",F132)),ISNUMBER(SEARCH("premium",F132)),ISNUMBER(SEARCH("ultimate",F132)),ISNUMBER(SEARCH("v-power",F132)),ISNUMBER(SEARCH("momentum",F132)),ISNUMBER(SEARCH("supreme",F132)))),"Premium fuel, ","")</f>
        <v/>
      </c>
      <c r="AD132" s="32" t="n">
        <f aca="false">IF(AC132="",0,1)</f>
        <v>0</v>
      </c>
      <c r="AE132" s="32" t="n">
        <f aca="false">IF(A132="",0,1)</f>
        <v>0</v>
      </c>
    </row>
    <row r="133" customFormat="false" ht="15" hidden="false" customHeight="false" outlineLevel="0" collapsed="false">
      <c r="A133" s="24"/>
      <c r="B133" s="25"/>
      <c r="C133" s="21"/>
      <c r="D133" s="19"/>
      <c r="E133" s="19"/>
      <c r="F133" s="19"/>
      <c r="G133" s="26"/>
      <c r="H133" s="27"/>
      <c r="I133" s="28"/>
      <c r="J133" s="19"/>
      <c r="K133" s="28"/>
      <c r="L133" s="29" t="str">
        <f aca="false">IF(AC133="","",LEFT(AC133,LEN(AC133)-2))</f>
        <v/>
      </c>
      <c r="M133" s="30"/>
      <c r="N133" s="30"/>
      <c r="O133" s="32" t="str">
        <f aca="false">IF(TRIM(C133&amp;"")="","",RIGHT(SUBSTITUTE(SUBSTITUTE(C133&amp;""," ",""),"*",""),4))</f>
        <v/>
      </c>
      <c r="P133" s="32" t="n">
        <f aca="false">IF(O133="",0,IFERROR(MATCH(O133,Vans!$D$2:$D$51,0),IFERROR(MATCH(VALUE(O133),Vans!$D$2:$D$51,0),0)))</f>
        <v>0</v>
      </c>
      <c r="Q133" s="32" t="str">
        <f aca="false">IF(P133=0,"",INDEX(Vans!$A$2:$A$51,P133)&amp;"")</f>
        <v/>
      </c>
      <c r="R133" s="32" t="str">
        <f aca="false">IF(A133="","",IF(TRIM(D133&amp;"")&lt;&gt;"",SUBSTITUTE(UPPER(TRIM(D133&amp;""))," ",""),SUBSTITUTE(UPPER(Q133)," ","")))</f>
        <v/>
      </c>
      <c r="S133" s="32" t="n">
        <f aca="false">IF(R133="",0,IFERROR(MATCH(R133,Vans!$G$2:$G$51,0),0))</f>
        <v>0</v>
      </c>
      <c r="T133" s="32" t="str">
        <f aca="false">IF(S133=0,"",INDEX(Vans!$B$2:$B$51,S133)&amp;"")</f>
        <v/>
      </c>
      <c r="U133" s="32" t="str">
        <f aca="false">IF(S133=0,"",INDEX(Vans!$C$2:$C$51,S133))</f>
        <v/>
      </c>
      <c r="V133" s="32" t="str">
        <f aca="false">IF(TRIM(F133&amp;"")="","",IF(ISNUMBER(SEARCH("adblue",F133)),"AdBlue",IF(OR(ISNUMBER(SEARCH("diesel",F133)),ISNUMBER(SEARCH("derv",F133)),ISNUMBER(SEARCH("ulsd",F133))),"Diesel",IF(OR(ISNUMBER(SEARCH("unleaded",F133)),ISNUMBER(SEARCH("petrol",F133)),ISNUMBER(SEARCH("ulp",F133))),"Petrol",IF(OR(ISNUMBER(SEARCH("electric",F133)),ISNUMBER(SEARCH("charg",F133)),ISNUMBER(SEARCH("kwh",F133))),"Electric","Other")))))</f>
        <v/>
      </c>
      <c r="W133" s="34" t="str">
        <f aca="false">IF(TRIM(B133&amp;"")&lt;&gt;"",IFERROR(MOD(B133*1,1),""),IF(A133="","",IFERROR(IF(MOD(A133*1,1)&gt;0,MOD(A133*1,1),""),"")))</f>
        <v/>
      </c>
      <c r="X133" s="35" t="str">
        <f aca="false">IF(A133="","",IFERROR(INT(A133*1),""))</f>
        <v/>
      </c>
      <c r="Y133" s="32" t="str">
        <f aca="false">IF(OR(X133="",NOT(OR(V133="Diesel",V133="Petrol"))),"",MAX(IF(O133="",0,COUNTIFS($O$2:$O$501,O133,$X$2:$X$501,X133,$V$2:$V$501,"Diesel")+COUNTIFS($O$2:$O$501,O133,$X$2:$X$501,X133,$V$2:$V$501,"Petrol")),IF(R133="",0,COUNTIFS($R$2:$R$501,R133,$X$2:$X$501,X133,$V$2:$V$501,"Diesel")+COUNTIFS($R$2:$R$501,R133,$X$2:$X$501,X133,$V$2:$V$501,"Petrol"))))</f>
        <v/>
      </c>
      <c r="Z133" s="32" t="str">
        <f aca="false">IF(OR(R133="",TRIM(I133&amp;"")="",NOT(OR(V133="Diesel",V133="Petrol"))),"",IFERROR(_xlfn.MAXIFS($I$2:$I$501,$R$2:$R$501,R133,$I$2:$I$501,"&lt;"&amp;I133,$V$2:$V$501,"&lt;&gt;AdBlue",$V$2:$V$501,"&lt;&gt;Other"),""))</f>
        <v/>
      </c>
      <c r="AA133" s="32" t="str">
        <f aca="false">IF(OR(Z133="",N(Z133)=0),"",I133-Z133)</f>
        <v/>
      </c>
      <c r="AB133" s="32" t="str">
        <f aca="false">IF(OR(R133="",TRIM(I133&amp;"")="",X133=""),"",IFERROR(_xlfn.MAXIFS($I$2:$I$501,$R$2:$R$501,R133,$X$2:$X$501,"&lt;"&amp;X133),""))</f>
        <v/>
      </c>
      <c r="AC133" s="32" t="str">
        <f aca="false">IF(V133="Other","Not fuel, ","")&amp;IFERROR(IF(AND(T133&lt;&gt;"",OR(AND(V133="Diesel",T133&lt;&gt;"Diesel"),AND(V133="Petrol",T133&lt;&gt;"Petrol",T133&lt;&gt;"Plug-in hybrid"),AND(V133="Electric",T133&lt;&gt;"Electric",T133&lt;&gt;"Plug-in hybrid"))),"Wrong fuel for this van, ",""),"")&amp;IFERROR(IF(AND(OR(V133="Diesel",V133="Petrol"),N(U133)&gt;0,G133*1&gt;N(U133)*(1+TankMargin)),"More than the tank holds, ",""),"")&amp;IF(AND(TRIM(D133&amp;"")&lt;&gt;"",Q133&lt;&gt;"",SUBSTITUTE(UPPER(Q133)," ","")&lt;&gt;R133),"Card used in another van, ","")&amp;IF(AND(TRIM(D133&amp;"")&lt;&gt;"",S133=0),"Not one of your vans, ","")&amp;IF(AND(A133&lt;&gt;"",R133="",O133&lt;&gt;"",P133=0),"Card not on your Vans list, ","")&amp;IF(N(Y133)&gt;1,"Filled twice that day, ","")&amp;IFERROR(IF(AND(AA133&lt;&gt;"",AA133&lt;MinMiles),"Only "&amp;TEXT(AA133,"#,##0")&amp;" miles since the previous fill, ",""),"")&amp;IFERROR(IF(AND(AB133&lt;&gt;"",N(AB133)&gt;0,I133*1&lt;N(AB133)),"Pump mileage lower than before, ",""),"")&amp;IFERROR(IF(AND(TRIM(I133&amp;"")&lt;&gt;"",TRIM(K133&amp;"")&lt;&gt;"",ABS(I133*1-K133*1)&gt;MileTolerance),"Pump mileage off from the odometer, ",""),"")&amp;IF(J133="No","No receipt from the driver, ","")&amp;IFERROR(IF(AND(W133&lt;&gt;"",OR(W133&lt;DayStart,W133&gt;DayEnd)),"Outside working hours, ",""),"")&amp;IFERROR(IF(AND(X133&lt;&gt;"",WEEKDAY(X133,2)=6,FlagSat="Yes"),"Saturday, ",""),"")&amp;IFERROR(IF(AND(X133&lt;&gt;"",WEEKDAY(X133,2)=7,FlagSun="Yes"),"Sunday, ",""),"")&amp;IF(AND(FlagPremium="Yes",OR(V133="Diesel",V133="Petrol"),OR(ISNUMBER(SEARCH("super",F133)),ISNUMBER(SEARCH("premium",F133)),ISNUMBER(SEARCH("ultimate",F133)),ISNUMBER(SEARCH("v-power",F133)),ISNUMBER(SEARCH("momentum",F133)),ISNUMBER(SEARCH("supreme",F133)))),"Premium fuel, ","")</f>
        <v/>
      </c>
      <c r="AD133" s="32" t="n">
        <f aca="false">IF(AC133="",0,1)</f>
        <v>0</v>
      </c>
      <c r="AE133" s="32" t="n">
        <f aca="false">IF(A133="",0,1)</f>
        <v>0</v>
      </c>
    </row>
    <row r="134" customFormat="false" ht="15" hidden="false" customHeight="false" outlineLevel="0" collapsed="false">
      <c r="A134" s="24"/>
      <c r="B134" s="25"/>
      <c r="C134" s="21"/>
      <c r="D134" s="19"/>
      <c r="E134" s="19"/>
      <c r="F134" s="19"/>
      <c r="G134" s="26"/>
      <c r="H134" s="27"/>
      <c r="I134" s="28"/>
      <c r="J134" s="19"/>
      <c r="K134" s="28"/>
      <c r="L134" s="29" t="str">
        <f aca="false">IF(AC134="","",LEFT(AC134,LEN(AC134)-2))</f>
        <v/>
      </c>
      <c r="M134" s="30"/>
      <c r="N134" s="30"/>
      <c r="O134" s="32" t="str">
        <f aca="false">IF(TRIM(C134&amp;"")="","",RIGHT(SUBSTITUTE(SUBSTITUTE(C134&amp;""," ",""),"*",""),4))</f>
        <v/>
      </c>
      <c r="P134" s="32" t="n">
        <f aca="false">IF(O134="",0,IFERROR(MATCH(O134,Vans!$D$2:$D$51,0),IFERROR(MATCH(VALUE(O134),Vans!$D$2:$D$51,0),0)))</f>
        <v>0</v>
      </c>
      <c r="Q134" s="32" t="str">
        <f aca="false">IF(P134=0,"",INDEX(Vans!$A$2:$A$51,P134)&amp;"")</f>
        <v/>
      </c>
      <c r="R134" s="32" t="str">
        <f aca="false">IF(A134="","",IF(TRIM(D134&amp;"")&lt;&gt;"",SUBSTITUTE(UPPER(TRIM(D134&amp;""))," ",""),SUBSTITUTE(UPPER(Q134)," ","")))</f>
        <v/>
      </c>
      <c r="S134" s="32" t="n">
        <f aca="false">IF(R134="",0,IFERROR(MATCH(R134,Vans!$G$2:$G$51,0),0))</f>
        <v>0</v>
      </c>
      <c r="T134" s="32" t="str">
        <f aca="false">IF(S134=0,"",INDEX(Vans!$B$2:$B$51,S134)&amp;"")</f>
        <v/>
      </c>
      <c r="U134" s="32" t="str">
        <f aca="false">IF(S134=0,"",INDEX(Vans!$C$2:$C$51,S134))</f>
        <v/>
      </c>
      <c r="V134" s="32" t="str">
        <f aca="false">IF(TRIM(F134&amp;"")="","",IF(ISNUMBER(SEARCH("adblue",F134)),"AdBlue",IF(OR(ISNUMBER(SEARCH("diesel",F134)),ISNUMBER(SEARCH("derv",F134)),ISNUMBER(SEARCH("ulsd",F134))),"Diesel",IF(OR(ISNUMBER(SEARCH("unleaded",F134)),ISNUMBER(SEARCH("petrol",F134)),ISNUMBER(SEARCH("ulp",F134))),"Petrol",IF(OR(ISNUMBER(SEARCH("electric",F134)),ISNUMBER(SEARCH("charg",F134)),ISNUMBER(SEARCH("kwh",F134))),"Electric","Other")))))</f>
        <v/>
      </c>
      <c r="W134" s="34" t="str">
        <f aca="false">IF(TRIM(B134&amp;"")&lt;&gt;"",IFERROR(MOD(B134*1,1),""),IF(A134="","",IFERROR(IF(MOD(A134*1,1)&gt;0,MOD(A134*1,1),""),"")))</f>
        <v/>
      </c>
      <c r="X134" s="35" t="str">
        <f aca="false">IF(A134="","",IFERROR(INT(A134*1),""))</f>
        <v/>
      </c>
      <c r="Y134" s="32" t="str">
        <f aca="false">IF(OR(X134="",NOT(OR(V134="Diesel",V134="Petrol"))),"",MAX(IF(O134="",0,COUNTIFS($O$2:$O$501,O134,$X$2:$X$501,X134,$V$2:$V$501,"Diesel")+COUNTIFS($O$2:$O$501,O134,$X$2:$X$501,X134,$V$2:$V$501,"Petrol")),IF(R134="",0,COUNTIFS($R$2:$R$501,R134,$X$2:$X$501,X134,$V$2:$V$501,"Diesel")+COUNTIFS($R$2:$R$501,R134,$X$2:$X$501,X134,$V$2:$V$501,"Petrol"))))</f>
        <v/>
      </c>
      <c r="Z134" s="32" t="str">
        <f aca="false">IF(OR(R134="",TRIM(I134&amp;"")="",NOT(OR(V134="Diesel",V134="Petrol"))),"",IFERROR(_xlfn.MAXIFS($I$2:$I$501,$R$2:$R$501,R134,$I$2:$I$501,"&lt;"&amp;I134,$V$2:$V$501,"&lt;&gt;AdBlue",$V$2:$V$501,"&lt;&gt;Other"),""))</f>
        <v/>
      </c>
      <c r="AA134" s="32" t="str">
        <f aca="false">IF(OR(Z134="",N(Z134)=0),"",I134-Z134)</f>
        <v/>
      </c>
      <c r="AB134" s="32" t="str">
        <f aca="false">IF(OR(R134="",TRIM(I134&amp;"")="",X134=""),"",IFERROR(_xlfn.MAXIFS($I$2:$I$501,$R$2:$R$501,R134,$X$2:$X$501,"&lt;"&amp;X134),""))</f>
        <v/>
      </c>
      <c r="AC134" s="32" t="str">
        <f aca="false">IF(V134="Other","Not fuel, ","")&amp;IFERROR(IF(AND(T134&lt;&gt;"",OR(AND(V134="Diesel",T134&lt;&gt;"Diesel"),AND(V134="Petrol",T134&lt;&gt;"Petrol",T134&lt;&gt;"Plug-in hybrid"),AND(V134="Electric",T134&lt;&gt;"Electric",T134&lt;&gt;"Plug-in hybrid"))),"Wrong fuel for this van, ",""),"")&amp;IFERROR(IF(AND(OR(V134="Diesel",V134="Petrol"),N(U134)&gt;0,G134*1&gt;N(U134)*(1+TankMargin)),"More than the tank holds, ",""),"")&amp;IF(AND(TRIM(D134&amp;"")&lt;&gt;"",Q134&lt;&gt;"",SUBSTITUTE(UPPER(Q134)," ","")&lt;&gt;R134),"Card used in another van, ","")&amp;IF(AND(TRIM(D134&amp;"")&lt;&gt;"",S134=0),"Not one of your vans, ","")&amp;IF(AND(A134&lt;&gt;"",R134="",O134&lt;&gt;"",P134=0),"Card not on your Vans list, ","")&amp;IF(N(Y134)&gt;1,"Filled twice that day, ","")&amp;IFERROR(IF(AND(AA134&lt;&gt;"",AA134&lt;MinMiles),"Only "&amp;TEXT(AA134,"#,##0")&amp;" miles since the previous fill, ",""),"")&amp;IFERROR(IF(AND(AB134&lt;&gt;"",N(AB134)&gt;0,I134*1&lt;N(AB134)),"Pump mileage lower than before, ",""),"")&amp;IFERROR(IF(AND(TRIM(I134&amp;"")&lt;&gt;"",TRIM(K134&amp;"")&lt;&gt;"",ABS(I134*1-K134*1)&gt;MileTolerance),"Pump mileage off from the odometer, ",""),"")&amp;IF(J134="No","No receipt from the driver, ","")&amp;IFERROR(IF(AND(W134&lt;&gt;"",OR(W134&lt;DayStart,W134&gt;DayEnd)),"Outside working hours, ",""),"")&amp;IFERROR(IF(AND(X134&lt;&gt;"",WEEKDAY(X134,2)=6,FlagSat="Yes"),"Saturday, ",""),"")&amp;IFERROR(IF(AND(X134&lt;&gt;"",WEEKDAY(X134,2)=7,FlagSun="Yes"),"Sunday, ",""),"")&amp;IF(AND(FlagPremium="Yes",OR(V134="Diesel",V134="Petrol"),OR(ISNUMBER(SEARCH("super",F134)),ISNUMBER(SEARCH("premium",F134)),ISNUMBER(SEARCH("ultimate",F134)),ISNUMBER(SEARCH("v-power",F134)),ISNUMBER(SEARCH("momentum",F134)),ISNUMBER(SEARCH("supreme",F134)))),"Premium fuel, ","")</f>
        <v/>
      </c>
      <c r="AD134" s="32" t="n">
        <f aca="false">IF(AC134="",0,1)</f>
        <v>0</v>
      </c>
      <c r="AE134" s="32" t="n">
        <f aca="false">IF(A134="",0,1)</f>
        <v>0</v>
      </c>
    </row>
    <row r="135" customFormat="false" ht="15" hidden="false" customHeight="false" outlineLevel="0" collapsed="false">
      <c r="A135" s="24"/>
      <c r="B135" s="25"/>
      <c r="C135" s="21"/>
      <c r="D135" s="19"/>
      <c r="E135" s="19"/>
      <c r="F135" s="19"/>
      <c r="G135" s="26"/>
      <c r="H135" s="27"/>
      <c r="I135" s="28"/>
      <c r="J135" s="19"/>
      <c r="K135" s="28"/>
      <c r="L135" s="29" t="str">
        <f aca="false">IF(AC135="","",LEFT(AC135,LEN(AC135)-2))</f>
        <v/>
      </c>
      <c r="M135" s="30"/>
      <c r="N135" s="30"/>
      <c r="O135" s="32" t="str">
        <f aca="false">IF(TRIM(C135&amp;"")="","",RIGHT(SUBSTITUTE(SUBSTITUTE(C135&amp;""," ",""),"*",""),4))</f>
        <v/>
      </c>
      <c r="P135" s="32" t="n">
        <f aca="false">IF(O135="",0,IFERROR(MATCH(O135,Vans!$D$2:$D$51,0),IFERROR(MATCH(VALUE(O135),Vans!$D$2:$D$51,0),0)))</f>
        <v>0</v>
      </c>
      <c r="Q135" s="32" t="str">
        <f aca="false">IF(P135=0,"",INDEX(Vans!$A$2:$A$51,P135)&amp;"")</f>
        <v/>
      </c>
      <c r="R135" s="32" t="str">
        <f aca="false">IF(A135="","",IF(TRIM(D135&amp;"")&lt;&gt;"",SUBSTITUTE(UPPER(TRIM(D135&amp;""))," ",""),SUBSTITUTE(UPPER(Q135)," ","")))</f>
        <v/>
      </c>
      <c r="S135" s="32" t="n">
        <f aca="false">IF(R135="",0,IFERROR(MATCH(R135,Vans!$G$2:$G$51,0),0))</f>
        <v>0</v>
      </c>
      <c r="T135" s="32" t="str">
        <f aca="false">IF(S135=0,"",INDEX(Vans!$B$2:$B$51,S135)&amp;"")</f>
        <v/>
      </c>
      <c r="U135" s="32" t="str">
        <f aca="false">IF(S135=0,"",INDEX(Vans!$C$2:$C$51,S135))</f>
        <v/>
      </c>
      <c r="V135" s="32" t="str">
        <f aca="false">IF(TRIM(F135&amp;"")="","",IF(ISNUMBER(SEARCH("adblue",F135)),"AdBlue",IF(OR(ISNUMBER(SEARCH("diesel",F135)),ISNUMBER(SEARCH("derv",F135)),ISNUMBER(SEARCH("ulsd",F135))),"Diesel",IF(OR(ISNUMBER(SEARCH("unleaded",F135)),ISNUMBER(SEARCH("petrol",F135)),ISNUMBER(SEARCH("ulp",F135))),"Petrol",IF(OR(ISNUMBER(SEARCH("electric",F135)),ISNUMBER(SEARCH("charg",F135)),ISNUMBER(SEARCH("kwh",F135))),"Electric","Other")))))</f>
        <v/>
      </c>
      <c r="W135" s="34" t="str">
        <f aca="false">IF(TRIM(B135&amp;"")&lt;&gt;"",IFERROR(MOD(B135*1,1),""),IF(A135="","",IFERROR(IF(MOD(A135*1,1)&gt;0,MOD(A135*1,1),""),"")))</f>
        <v/>
      </c>
      <c r="X135" s="35" t="str">
        <f aca="false">IF(A135="","",IFERROR(INT(A135*1),""))</f>
        <v/>
      </c>
      <c r="Y135" s="32" t="str">
        <f aca="false">IF(OR(X135="",NOT(OR(V135="Diesel",V135="Petrol"))),"",MAX(IF(O135="",0,COUNTIFS($O$2:$O$501,O135,$X$2:$X$501,X135,$V$2:$V$501,"Diesel")+COUNTIFS($O$2:$O$501,O135,$X$2:$X$501,X135,$V$2:$V$501,"Petrol")),IF(R135="",0,COUNTIFS($R$2:$R$501,R135,$X$2:$X$501,X135,$V$2:$V$501,"Diesel")+COUNTIFS($R$2:$R$501,R135,$X$2:$X$501,X135,$V$2:$V$501,"Petrol"))))</f>
        <v/>
      </c>
      <c r="Z135" s="32" t="str">
        <f aca="false">IF(OR(R135="",TRIM(I135&amp;"")="",NOT(OR(V135="Diesel",V135="Petrol"))),"",IFERROR(_xlfn.MAXIFS($I$2:$I$501,$R$2:$R$501,R135,$I$2:$I$501,"&lt;"&amp;I135,$V$2:$V$501,"&lt;&gt;AdBlue",$V$2:$V$501,"&lt;&gt;Other"),""))</f>
        <v/>
      </c>
      <c r="AA135" s="32" t="str">
        <f aca="false">IF(OR(Z135="",N(Z135)=0),"",I135-Z135)</f>
        <v/>
      </c>
      <c r="AB135" s="32" t="str">
        <f aca="false">IF(OR(R135="",TRIM(I135&amp;"")="",X135=""),"",IFERROR(_xlfn.MAXIFS($I$2:$I$501,$R$2:$R$501,R135,$X$2:$X$501,"&lt;"&amp;X135),""))</f>
        <v/>
      </c>
      <c r="AC135" s="32" t="str">
        <f aca="false">IF(V135="Other","Not fuel, ","")&amp;IFERROR(IF(AND(T135&lt;&gt;"",OR(AND(V135="Diesel",T135&lt;&gt;"Diesel"),AND(V135="Petrol",T135&lt;&gt;"Petrol",T135&lt;&gt;"Plug-in hybrid"),AND(V135="Electric",T135&lt;&gt;"Electric",T135&lt;&gt;"Plug-in hybrid"))),"Wrong fuel for this van, ",""),"")&amp;IFERROR(IF(AND(OR(V135="Diesel",V135="Petrol"),N(U135)&gt;0,G135*1&gt;N(U135)*(1+TankMargin)),"More than the tank holds, ",""),"")&amp;IF(AND(TRIM(D135&amp;"")&lt;&gt;"",Q135&lt;&gt;"",SUBSTITUTE(UPPER(Q135)," ","")&lt;&gt;R135),"Card used in another van, ","")&amp;IF(AND(TRIM(D135&amp;"")&lt;&gt;"",S135=0),"Not one of your vans, ","")&amp;IF(AND(A135&lt;&gt;"",R135="",O135&lt;&gt;"",P135=0),"Card not on your Vans list, ","")&amp;IF(N(Y135)&gt;1,"Filled twice that day, ","")&amp;IFERROR(IF(AND(AA135&lt;&gt;"",AA135&lt;MinMiles),"Only "&amp;TEXT(AA135,"#,##0")&amp;" miles since the previous fill, ",""),"")&amp;IFERROR(IF(AND(AB135&lt;&gt;"",N(AB135)&gt;0,I135*1&lt;N(AB135)),"Pump mileage lower than before, ",""),"")&amp;IFERROR(IF(AND(TRIM(I135&amp;"")&lt;&gt;"",TRIM(K135&amp;"")&lt;&gt;"",ABS(I135*1-K135*1)&gt;MileTolerance),"Pump mileage off from the odometer, ",""),"")&amp;IF(J135="No","No receipt from the driver, ","")&amp;IFERROR(IF(AND(W135&lt;&gt;"",OR(W135&lt;DayStart,W135&gt;DayEnd)),"Outside working hours, ",""),"")&amp;IFERROR(IF(AND(X135&lt;&gt;"",WEEKDAY(X135,2)=6,FlagSat="Yes"),"Saturday, ",""),"")&amp;IFERROR(IF(AND(X135&lt;&gt;"",WEEKDAY(X135,2)=7,FlagSun="Yes"),"Sunday, ",""),"")&amp;IF(AND(FlagPremium="Yes",OR(V135="Diesel",V135="Petrol"),OR(ISNUMBER(SEARCH("super",F135)),ISNUMBER(SEARCH("premium",F135)),ISNUMBER(SEARCH("ultimate",F135)),ISNUMBER(SEARCH("v-power",F135)),ISNUMBER(SEARCH("momentum",F135)),ISNUMBER(SEARCH("supreme",F135)))),"Premium fuel, ","")</f>
        <v/>
      </c>
      <c r="AD135" s="32" t="n">
        <f aca="false">IF(AC135="",0,1)</f>
        <v>0</v>
      </c>
      <c r="AE135" s="32" t="n">
        <f aca="false">IF(A135="",0,1)</f>
        <v>0</v>
      </c>
    </row>
    <row r="136" customFormat="false" ht="15" hidden="false" customHeight="false" outlineLevel="0" collapsed="false">
      <c r="A136" s="24"/>
      <c r="B136" s="25"/>
      <c r="C136" s="21"/>
      <c r="D136" s="19"/>
      <c r="E136" s="19"/>
      <c r="F136" s="19"/>
      <c r="G136" s="26"/>
      <c r="H136" s="27"/>
      <c r="I136" s="28"/>
      <c r="J136" s="19"/>
      <c r="K136" s="28"/>
      <c r="L136" s="29" t="str">
        <f aca="false">IF(AC136="","",LEFT(AC136,LEN(AC136)-2))</f>
        <v/>
      </c>
      <c r="M136" s="30"/>
      <c r="N136" s="30"/>
      <c r="O136" s="32" t="str">
        <f aca="false">IF(TRIM(C136&amp;"")="","",RIGHT(SUBSTITUTE(SUBSTITUTE(C136&amp;""," ",""),"*",""),4))</f>
        <v/>
      </c>
      <c r="P136" s="32" t="n">
        <f aca="false">IF(O136="",0,IFERROR(MATCH(O136,Vans!$D$2:$D$51,0),IFERROR(MATCH(VALUE(O136),Vans!$D$2:$D$51,0),0)))</f>
        <v>0</v>
      </c>
      <c r="Q136" s="32" t="str">
        <f aca="false">IF(P136=0,"",INDEX(Vans!$A$2:$A$51,P136)&amp;"")</f>
        <v/>
      </c>
      <c r="R136" s="32" t="str">
        <f aca="false">IF(A136="","",IF(TRIM(D136&amp;"")&lt;&gt;"",SUBSTITUTE(UPPER(TRIM(D136&amp;""))," ",""),SUBSTITUTE(UPPER(Q136)," ","")))</f>
        <v/>
      </c>
      <c r="S136" s="32" t="n">
        <f aca="false">IF(R136="",0,IFERROR(MATCH(R136,Vans!$G$2:$G$51,0),0))</f>
        <v>0</v>
      </c>
      <c r="T136" s="32" t="str">
        <f aca="false">IF(S136=0,"",INDEX(Vans!$B$2:$B$51,S136)&amp;"")</f>
        <v/>
      </c>
      <c r="U136" s="32" t="str">
        <f aca="false">IF(S136=0,"",INDEX(Vans!$C$2:$C$51,S136))</f>
        <v/>
      </c>
      <c r="V136" s="32" t="str">
        <f aca="false">IF(TRIM(F136&amp;"")="","",IF(ISNUMBER(SEARCH("adblue",F136)),"AdBlue",IF(OR(ISNUMBER(SEARCH("diesel",F136)),ISNUMBER(SEARCH("derv",F136)),ISNUMBER(SEARCH("ulsd",F136))),"Diesel",IF(OR(ISNUMBER(SEARCH("unleaded",F136)),ISNUMBER(SEARCH("petrol",F136)),ISNUMBER(SEARCH("ulp",F136))),"Petrol",IF(OR(ISNUMBER(SEARCH("electric",F136)),ISNUMBER(SEARCH("charg",F136)),ISNUMBER(SEARCH("kwh",F136))),"Electric","Other")))))</f>
        <v/>
      </c>
      <c r="W136" s="34" t="str">
        <f aca="false">IF(TRIM(B136&amp;"")&lt;&gt;"",IFERROR(MOD(B136*1,1),""),IF(A136="","",IFERROR(IF(MOD(A136*1,1)&gt;0,MOD(A136*1,1),""),"")))</f>
        <v/>
      </c>
      <c r="X136" s="35" t="str">
        <f aca="false">IF(A136="","",IFERROR(INT(A136*1),""))</f>
        <v/>
      </c>
      <c r="Y136" s="32" t="str">
        <f aca="false">IF(OR(X136="",NOT(OR(V136="Diesel",V136="Petrol"))),"",MAX(IF(O136="",0,COUNTIFS($O$2:$O$501,O136,$X$2:$X$501,X136,$V$2:$V$501,"Diesel")+COUNTIFS($O$2:$O$501,O136,$X$2:$X$501,X136,$V$2:$V$501,"Petrol")),IF(R136="",0,COUNTIFS($R$2:$R$501,R136,$X$2:$X$501,X136,$V$2:$V$501,"Diesel")+COUNTIFS($R$2:$R$501,R136,$X$2:$X$501,X136,$V$2:$V$501,"Petrol"))))</f>
        <v/>
      </c>
      <c r="Z136" s="32" t="str">
        <f aca="false">IF(OR(R136="",TRIM(I136&amp;"")="",NOT(OR(V136="Diesel",V136="Petrol"))),"",IFERROR(_xlfn.MAXIFS($I$2:$I$501,$R$2:$R$501,R136,$I$2:$I$501,"&lt;"&amp;I136,$V$2:$V$501,"&lt;&gt;AdBlue",$V$2:$V$501,"&lt;&gt;Other"),""))</f>
        <v/>
      </c>
      <c r="AA136" s="32" t="str">
        <f aca="false">IF(OR(Z136="",N(Z136)=0),"",I136-Z136)</f>
        <v/>
      </c>
      <c r="AB136" s="32" t="str">
        <f aca="false">IF(OR(R136="",TRIM(I136&amp;"")="",X136=""),"",IFERROR(_xlfn.MAXIFS($I$2:$I$501,$R$2:$R$501,R136,$X$2:$X$501,"&lt;"&amp;X136),""))</f>
        <v/>
      </c>
      <c r="AC136" s="32" t="str">
        <f aca="false">IF(V136="Other","Not fuel, ","")&amp;IFERROR(IF(AND(T136&lt;&gt;"",OR(AND(V136="Diesel",T136&lt;&gt;"Diesel"),AND(V136="Petrol",T136&lt;&gt;"Petrol",T136&lt;&gt;"Plug-in hybrid"),AND(V136="Electric",T136&lt;&gt;"Electric",T136&lt;&gt;"Plug-in hybrid"))),"Wrong fuel for this van, ",""),"")&amp;IFERROR(IF(AND(OR(V136="Diesel",V136="Petrol"),N(U136)&gt;0,G136*1&gt;N(U136)*(1+TankMargin)),"More than the tank holds, ",""),"")&amp;IF(AND(TRIM(D136&amp;"")&lt;&gt;"",Q136&lt;&gt;"",SUBSTITUTE(UPPER(Q136)," ","")&lt;&gt;R136),"Card used in another van, ","")&amp;IF(AND(TRIM(D136&amp;"")&lt;&gt;"",S136=0),"Not one of your vans, ","")&amp;IF(AND(A136&lt;&gt;"",R136="",O136&lt;&gt;"",P136=0),"Card not on your Vans list, ","")&amp;IF(N(Y136)&gt;1,"Filled twice that day, ","")&amp;IFERROR(IF(AND(AA136&lt;&gt;"",AA136&lt;MinMiles),"Only "&amp;TEXT(AA136,"#,##0")&amp;" miles since the previous fill, ",""),"")&amp;IFERROR(IF(AND(AB136&lt;&gt;"",N(AB136)&gt;0,I136*1&lt;N(AB136)),"Pump mileage lower than before, ",""),"")&amp;IFERROR(IF(AND(TRIM(I136&amp;"")&lt;&gt;"",TRIM(K136&amp;"")&lt;&gt;"",ABS(I136*1-K136*1)&gt;MileTolerance),"Pump mileage off from the odometer, ",""),"")&amp;IF(J136="No","No receipt from the driver, ","")&amp;IFERROR(IF(AND(W136&lt;&gt;"",OR(W136&lt;DayStart,W136&gt;DayEnd)),"Outside working hours, ",""),"")&amp;IFERROR(IF(AND(X136&lt;&gt;"",WEEKDAY(X136,2)=6,FlagSat="Yes"),"Saturday, ",""),"")&amp;IFERROR(IF(AND(X136&lt;&gt;"",WEEKDAY(X136,2)=7,FlagSun="Yes"),"Sunday, ",""),"")&amp;IF(AND(FlagPremium="Yes",OR(V136="Diesel",V136="Petrol"),OR(ISNUMBER(SEARCH("super",F136)),ISNUMBER(SEARCH("premium",F136)),ISNUMBER(SEARCH("ultimate",F136)),ISNUMBER(SEARCH("v-power",F136)),ISNUMBER(SEARCH("momentum",F136)),ISNUMBER(SEARCH("supreme",F136)))),"Premium fuel, ","")</f>
        <v/>
      </c>
      <c r="AD136" s="32" t="n">
        <f aca="false">IF(AC136="",0,1)</f>
        <v>0</v>
      </c>
      <c r="AE136" s="32" t="n">
        <f aca="false">IF(A136="",0,1)</f>
        <v>0</v>
      </c>
    </row>
    <row r="137" customFormat="false" ht="15" hidden="false" customHeight="false" outlineLevel="0" collapsed="false">
      <c r="A137" s="24"/>
      <c r="B137" s="25"/>
      <c r="C137" s="21"/>
      <c r="D137" s="19"/>
      <c r="E137" s="19"/>
      <c r="F137" s="19"/>
      <c r="G137" s="26"/>
      <c r="H137" s="27"/>
      <c r="I137" s="28"/>
      <c r="J137" s="19"/>
      <c r="K137" s="28"/>
      <c r="L137" s="29" t="str">
        <f aca="false">IF(AC137="","",LEFT(AC137,LEN(AC137)-2))</f>
        <v/>
      </c>
      <c r="M137" s="30"/>
      <c r="N137" s="30"/>
      <c r="O137" s="32" t="str">
        <f aca="false">IF(TRIM(C137&amp;"")="","",RIGHT(SUBSTITUTE(SUBSTITUTE(C137&amp;""," ",""),"*",""),4))</f>
        <v/>
      </c>
      <c r="P137" s="32" t="n">
        <f aca="false">IF(O137="",0,IFERROR(MATCH(O137,Vans!$D$2:$D$51,0),IFERROR(MATCH(VALUE(O137),Vans!$D$2:$D$51,0),0)))</f>
        <v>0</v>
      </c>
      <c r="Q137" s="32" t="str">
        <f aca="false">IF(P137=0,"",INDEX(Vans!$A$2:$A$51,P137)&amp;"")</f>
        <v/>
      </c>
      <c r="R137" s="32" t="str">
        <f aca="false">IF(A137="","",IF(TRIM(D137&amp;"")&lt;&gt;"",SUBSTITUTE(UPPER(TRIM(D137&amp;""))," ",""),SUBSTITUTE(UPPER(Q137)," ","")))</f>
        <v/>
      </c>
      <c r="S137" s="32" t="n">
        <f aca="false">IF(R137="",0,IFERROR(MATCH(R137,Vans!$G$2:$G$51,0),0))</f>
        <v>0</v>
      </c>
      <c r="T137" s="32" t="str">
        <f aca="false">IF(S137=0,"",INDEX(Vans!$B$2:$B$51,S137)&amp;"")</f>
        <v/>
      </c>
      <c r="U137" s="32" t="str">
        <f aca="false">IF(S137=0,"",INDEX(Vans!$C$2:$C$51,S137))</f>
        <v/>
      </c>
      <c r="V137" s="32" t="str">
        <f aca="false">IF(TRIM(F137&amp;"")="","",IF(ISNUMBER(SEARCH("adblue",F137)),"AdBlue",IF(OR(ISNUMBER(SEARCH("diesel",F137)),ISNUMBER(SEARCH("derv",F137)),ISNUMBER(SEARCH("ulsd",F137))),"Diesel",IF(OR(ISNUMBER(SEARCH("unleaded",F137)),ISNUMBER(SEARCH("petrol",F137)),ISNUMBER(SEARCH("ulp",F137))),"Petrol",IF(OR(ISNUMBER(SEARCH("electric",F137)),ISNUMBER(SEARCH("charg",F137)),ISNUMBER(SEARCH("kwh",F137))),"Electric","Other")))))</f>
        <v/>
      </c>
      <c r="W137" s="34" t="str">
        <f aca="false">IF(TRIM(B137&amp;"")&lt;&gt;"",IFERROR(MOD(B137*1,1),""),IF(A137="","",IFERROR(IF(MOD(A137*1,1)&gt;0,MOD(A137*1,1),""),"")))</f>
        <v/>
      </c>
      <c r="X137" s="35" t="str">
        <f aca="false">IF(A137="","",IFERROR(INT(A137*1),""))</f>
        <v/>
      </c>
      <c r="Y137" s="32" t="str">
        <f aca="false">IF(OR(X137="",NOT(OR(V137="Diesel",V137="Petrol"))),"",MAX(IF(O137="",0,COUNTIFS($O$2:$O$501,O137,$X$2:$X$501,X137,$V$2:$V$501,"Diesel")+COUNTIFS($O$2:$O$501,O137,$X$2:$X$501,X137,$V$2:$V$501,"Petrol")),IF(R137="",0,COUNTIFS($R$2:$R$501,R137,$X$2:$X$501,X137,$V$2:$V$501,"Diesel")+COUNTIFS($R$2:$R$501,R137,$X$2:$X$501,X137,$V$2:$V$501,"Petrol"))))</f>
        <v/>
      </c>
      <c r="Z137" s="32" t="str">
        <f aca="false">IF(OR(R137="",TRIM(I137&amp;"")="",NOT(OR(V137="Diesel",V137="Petrol"))),"",IFERROR(_xlfn.MAXIFS($I$2:$I$501,$R$2:$R$501,R137,$I$2:$I$501,"&lt;"&amp;I137,$V$2:$V$501,"&lt;&gt;AdBlue",$V$2:$V$501,"&lt;&gt;Other"),""))</f>
        <v/>
      </c>
      <c r="AA137" s="32" t="str">
        <f aca="false">IF(OR(Z137="",N(Z137)=0),"",I137-Z137)</f>
        <v/>
      </c>
      <c r="AB137" s="32" t="str">
        <f aca="false">IF(OR(R137="",TRIM(I137&amp;"")="",X137=""),"",IFERROR(_xlfn.MAXIFS($I$2:$I$501,$R$2:$R$501,R137,$X$2:$X$501,"&lt;"&amp;X137),""))</f>
        <v/>
      </c>
      <c r="AC137" s="32" t="str">
        <f aca="false">IF(V137="Other","Not fuel, ","")&amp;IFERROR(IF(AND(T137&lt;&gt;"",OR(AND(V137="Diesel",T137&lt;&gt;"Diesel"),AND(V137="Petrol",T137&lt;&gt;"Petrol",T137&lt;&gt;"Plug-in hybrid"),AND(V137="Electric",T137&lt;&gt;"Electric",T137&lt;&gt;"Plug-in hybrid"))),"Wrong fuel for this van, ",""),"")&amp;IFERROR(IF(AND(OR(V137="Diesel",V137="Petrol"),N(U137)&gt;0,G137*1&gt;N(U137)*(1+TankMargin)),"More than the tank holds, ",""),"")&amp;IF(AND(TRIM(D137&amp;"")&lt;&gt;"",Q137&lt;&gt;"",SUBSTITUTE(UPPER(Q137)," ","")&lt;&gt;R137),"Card used in another van, ","")&amp;IF(AND(TRIM(D137&amp;"")&lt;&gt;"",S137=0),"Not one of your vans, ","")&amp;IF(AND(A137&lt;&gt;"",R137="",O137&lt;&gt;"",P137=0),"Card not on your Vans list, ","")&amp;IF(N(Y137)&gt;1,"Filled twice that day, ","")&amp;IFERROR(IF(AND(AA137&lt;&gt;"",AA137&lt;MinMiles),"Only "&amp;TEXT(AA137,"#,##0")&amp;" miles since the previous fill, ",""),"")&amp;IFERROR(IF(AND(AB137&lt;&gt;"",N(AB137)&gt;0,I137*1&lt;N(AB137)),"Pump mileage lower than before, ",""),"")&amp;IFERROR(IF(AND(TRIM(I137&amp;"")&lt;&gt;"",TRIM(K137&amp;"")&lt;&gt;"",ABS(I137*1-K137*1)&gt;MileTolerance),"Pump mileage off from the odometer, ",""),"")&amp;IF(J137="No","No receipt from the driver, ","")&amp;IFERROR(IF(AND(W137&lt;&gt;"",OR(W137&lt;DayStart,W137&gt;DayEnd)),"Outside working hours, ",""),"")&amp;IFERROR(IF(AND(X137&lt;&gt;"",WEEKDAY(X137,2)=6,FlagSat="Yes"),"Saturday, ",""),"")&amp;IFERROR(IF(AND(X137&lt;&gt;"",WEEKDAY(X137,2)=7,FlagSun="Yes"),"Sunday, ",""),"")&amp;IF(AND(FlagPremium="Yes",OR(V137="Diesel",V137="Petrol"),OR(ISNUMBER(SEARCH("super",F137)),ISNUMBER(SEARCH("premium",F137)),ISNUMBER(SEARCH("ultimate",F137)),ISNUMBER(SEARCH("v-power",F137)),ISNUMBER(SEARCH("momentum",F137)),ISNUMBER(SEARCH("supreme",F137)))),"Premium fuel, ","")</f>
        <v/>
      </c>
      <c r="AD137" s="32" t="n">
        <f aca="false">IF(AC137="",0,1)</f>
        <v>0</v>
      </c>
      <c r="AE137" s="32" t="n">
        <f aca="false">IF(A137="",0,1)</f>
        <v>0</v>
      </c>
    </row>
    <row r="138" customFormat="false" ht="15" hidden="false" customHeight="false" outlineLevel="0" collapsed="false">
      <c r="A138" s="24"/>
      <c r="B138" s="25"/>
      <c r="C138" s="21"/>
      <c r="D138" s="19"/>
      <c r="E138" s="19"/>
      <c r="F138" s="19"/>
      <c r="G138" s="26"/>
      <c r="H138" s="27"/>
      <c r="I138" s="28"/>
      <c r="J138" s="19"/>
      <c r="K138" s="28"/>
      <c r="L138" s="29" t="str">
        <f aca="false">IF(AC138="","",LEFT(AC138,LEN(AC138)-2))</f>
        <v/>
      </c>
      <c r="M138" s="30"/>
      <c r="N138" s="30"/>
      <c r="O138" s="32" t="str">
        <f aca="false">IF(TRIM(C138&amp;"")="","",RIGHT(SUBSTITUTE(SUBSTITUTE(C138&amp;""," ",""),"*",""),4))</f>
        <v/>
      </c>
      <c r="P138" s="32" t="n">
        <f aca="false">IF(O138="",0,IFERROR(MATCH(O138,Vans!$D$2:$D$51,0),IFERROR(MATCH(VALUE(O138),Vans!$D$2:$D$51,0),0)))</f>
        <v>0</v>
      </c>
      <c r="Q138" s="32" t="str">
        <f aca="false">IF(P138=0,"",INDEX(Vans!$A$2:$A$51,P138)&amp;"")</f>
        <v/>
      </c>
      <c r="R138" s="32" t="str">
        <f aca="false">IF(A138="","",IF(TRIM(D138&amp;"")&lt;&gt;"",SUBSTITUTE(UPPER(TRIM(D138&amp;""))," ",""),SUBSTITUTE(UPPER(Q138)," ","")))</f>
        <v/>
      </c>
      <c r="S138" s="32" t="n">
        <f aca="false">IF(R138="",0,IFERROR(MATCH(R138,Vans!$G$2:$G$51,0),0))</f>
        <v>0</v>
      </c>
      <c r="T138" s="32" t="str">
        <f aca="false">IF(S138=0,"",INDEX(Vans!$B$2:$B$51,S138)&amp;"")</f>
        <v/>
      </c>
      <c r="U138" s="32" t="str">
        <f aca="false">IF(S138=0,"",INDEX(Vans!$C$2:$C$51,S138))</f>
        <v/>
      </c>
      <c r="V138" s="32" t="str">
        <f aca="false">IF(TRIM(F138&amp;"")="","",IF(ISNUMBER(SEARCH("adblue",F138)),"AdBlue",IF(OR(ISNUMBER(SEARCH("diesel",F138)),ISNUMBER(SEARCH("derv",F138)),ISNUMBER(SEARCH("ulsd",F138))),"Diesel",IF(OR(ISNUMBER(SEARCH("unleaded",F138)),ISNUMBER(SEARCH("petrol",F138)),ISNUMBER(SEARCH("ulp",F138))),"Petrol",IF(OR(ISNUMBER(SEARCH("electric",F138)),ISNUMBER(SEARCH("charg",F138)),ISNUMBER(SEARCH("kwh",F138))),"Electric","Other")))))</f>
        <v/>
      </c>
      <c r="W138" s="34" t="str">
        <f aca="false">IF(TRIM(B138&amp;"")&lt;&gt;"",IFERROR(MOD(B138*1,1),""),IF(A138="","",IFERROR(IF(MOD(A138*1,1)&gt;0,MOD(A138*1,1),""),"")))</f>
        <v/>
      </c>
      <c r="X138" s="35" t="str">
        <f aca="false">IF(A138="","",IFERROR(INT(A138*1),""))</f>
        <v/>
      </c>
      <c r="Y138" s="32" t="str">
        <f aca="false">IF(OR(X138="",NOT(OR(V138="Diesel",V138="Petrol"))),"",MAX(IF(O138="",0,COUNTIFS($O$2:$O$501,O138,$X$2:$X$501,X138,$V$2:$V$501,"Diesel")+COUNTIFS($O$2:$O$501,O138,$X$2:$X$501,X138,$V$2:$V$501,"Petrol")),IF(R138="",0,COUNTIFS($R$2:$R$501,R138,$X$2:$X$501,X138,$V$2:$V$501,"Diesel")+COUNTIFS($R$2:$R$501,R138,$X$2:$X$501,X138,$V$2:$V$501,"Petrol"))))</f>
        <v/>
      </c>
      <c r="Z138" s="32" t="str">
        <f aca="false">IF(OR(R138="",TRIM(I138&amp;"")="",NOT(OR(V138="Diesel",V138="Petrol"))),"",IFERROR(_xlfn.MAXIFS($I$2:$I$501,$R$2:$R$501,R138,$I$2:$I$501,"&lt;"&amp;I138,$V$2:$V$501,"&lt;&gt;AdBlue",$V$2:$V$501,"&lt;&gt;Other"),""))</f>
        <v/>
      </c>
      <c r="AA138" s="32" t="str">
        <f aca="false">IF(OR(Z138="",N(Z138)=0),"",I138-Z138)</f>
        <v/>
      </c>
      <c r="AB138" s="32" t="str">
        <f aca="false">IF(OR(R138="",TRIM(I138&amp;"")="",X138=""),"",IFERROR(_xlfn.MAXIFS($I$2:$I$501,$R$2:$R$501,R138,$X$2:$X$501,"&lt;"&amp;X138),""))</f>
        <v/>
      </c>
      <c r="AC138" s="32" t="str">
        <f aca="false">IF(V138="Other","Not fuel, ","")&amp;IFERROR(IF(AND(T138&lt;&gt;"",OR(AND(V138="Diesel",T138&lt;&gt;"Diesel"),AND(V138="Petrol",T138&lt;&gt;"Petrol",T138&lt;&gt;"Plug-in hybrid"),AND(V138="Electric",T138&lt;&gt;"Electric",T138&lt;&gt;"Plug-in hybrid"))),"Wrong fuel for this van, ",""),"")&amp;IFERROR(IF(AND(OR(V138="Diesel",V138="Petrol"),N(U138)&gt;0,G138*1&gt;N(U138)*(1+TankMargin)),"More than the tank holds, ",""),"")&amp;IF(AND(TRIM(D138&amp;"")&lt;&gt;"",Q138&lt;&gt;"",SUBSTITUTE(UPPER(Q138)," ","")&lt;&gt;R138),"Card used in another van, ","")&amp;IF(AND(TRIM(D138&amp;"")&lt;&gt;"",S138=0),"Not one of your vans, ","")&amp;IF(AND(A138&lt;&gt;"",R138="",O138&lt;&gt;"",P138=0),"Card not on your Vans list, ","")&amp;IF(N(Y138)&gt;1,"Filled twice that day, ","")&amp;IFERROR(IF(AND(AA138&lt;&gt;"",AA138&lt;MinMiles),"Only "&amp;TEXT(AA138,"#,##0")&amp;" miles since the previous fill, ",""),"")&amp;IFERROR(IF(AND(AB138&lt;&gt;"",N(AB138)&gt;0,I138*1&lt;N(AB138)),"Pump mileage lower than before, ",""),"")&amp;IFERROR(IF(AND(TRIM(I138&amp;"")&lt;&gt;"",TRIM(K138&amp;"")&lt;&gt;"",ABS(I138*1-K138*1)&gt;MileTolerance),"Pump mileage off from the odometer, ",""),"")&amp;IF(J138="No","No receipt from the driver, ","")&amp;IFERROR(IF(AND(W138&lt;&gt;"",OR(W138&lt;DayStart,W138&gt;DayEnd)),"Outside working hours, ",""),"")&amp;IFERROR(IF(AND(X138&lt;&gt;"",WEEKDAY(X138,2)=6,FlagSat="Yes"),"Saturday, ",""),"")&amp;IFERROR(IF(AND(X138&lt;&gt;"",WEEKDAY(X138,2)=7,FlagSun="Yes"),"Sunday, ",""),"")&amp;IF(AND(FlagPremium="Yes",OR(V138="Diesel",V138="Petrol"),OR(ISNUMBER(SEARCH("super",F138)),ISNUMBER(SEARCH("premium",F138)),ISNUMBER(SEARCH("ultimate",F138)),ISNUMBER(SEARCH("v-power",F138)),ISNUMBER(SEARCH("momentum",F138)),ISNUMBER(SEARCH("supreme",F138)))),"Premium fuel, ","")</f>
        <v/>
      </c>
      <c r="AD138" s="32" t="n">
        <f aca="false">IF(AC138="",0,1)</f>
        <v>0</v>
      </c>
      <c r="AE138" s="32" t="n">
        <f aca="false">IF(A138="",0,1)</f>
        <v>0</v>
      </c>
    </row>
    <row r="139" customFormat="false" ht="15" hidden="false" customHeight="false" outlineLevel="0" collapsed="false">
      <c r="A139" s="24"/>
      <c r="B139" s="25"/>
      <c r="C139" s="21"/>
      <c r="D139" s="19"/>
      <c r="E139" s="19"/>
      <c r="F139" s="19"/>
      <c r="G139" s="26"/>
      <c r="H139" s="27"/>
      <c r="I139" s="28"/>
      <c r="J139" s="19"/>
      <c r="K139" s="28"/>
      <c r="L139" s="29" t="str">
        <f aca="false">IF(AC139="","",LEFT(AC139,LEN(AC139)-2))</f>
        <v/>
      </c>
      <c r="M139" s="30"/>
      <c r="N139" s="30"/>
      <c r="O139" s="32" t="str">
        <f aca="false">IF(TRIM(C139&amp;"")="","",RIGHT(SUBSTITUTE(SUBSTITUTE(C139&amp;""," ",""),"*",""),4))</f>
        <v/>
      </c>
      <c r="P139" s="32" t="n">
        <f aca="false">IF(O139="",0,IFERROR(MATCH(O139,Vans!$D$2:$D$51,0),IFERROR(MATCH(VALUE(O139),Vans!$D$2:$D$51,0),0)))</f>
        <v>0</v>
      </c>
      <c r="Q139" s="32" t="str">
        <f aca="false">IF(P139=0,"",INDEX(Vans!$A$2:$A$51,P139)&amp;"")</f>
        <v/>
      </c>
      <c r="R139" s="32" t="str">
        <f aca="false">IF(A139="","",IF(TRIM(D139&amp;"")&lt;&gt;"",SUBSTITUTE(UPPER(TRIM(D139&amp;""))," ",""),SUBSTITUTE(UPPER(Q139)," ","")))</f>
        <v/>
      </c>
      <c r="S139" s="32" t="n">
        <f aca="false">IF(R139="",0,IFERROR(MATCH(R139,Vans!$G$2:$G$51,0),0))</f>
        <v>0</v>
      </c>
      <c r="T139" s="32" t="str">
        <f aca="false">IF(S139=0,"",INDEX(Vans!$B$2:$B$51,S139)&amp;"")</f>
        <v/>
      </c>
      <c r="U139" s="32" t="str">
        <f aca="false">IF(S139=0,"",INDEX(Vans!$C$2:$C$51,S139))</f>
        <v/>
      </c>
      <c r="V139" s="32" t="str">
        <f aca="false">IF(TRIM(F139&amp;"")="","",IF(ISNUMBER(SEARCH("adblue",F139)),"AdBlue",IF(OR(ISNUMBER(SEARCH("diesel",F139)),ISNUMBER(SEARCH("derv",F139)),ISNUMBER(SEARCH("ulsd",F139))),"Diesel",IF(OR(ISNUMBER(SEARCH("unleaded",F139)),ISNUMBER(SEARCH("petrol",F139)),ISNUMBER(SEARCH("ulp",F139))),"Petrol",IF(OR(ISNUMBER(SEARCH("electric",F139)),ISNUMBER(SEARCH("charg",F139)),ISNUMBER(SEARCH("kwh",F139))),"Electric","Other")))))</f>
        <v/>
      </c>
      <c r="W139" s="34" t="str">
        <f aca="false">IF(TRIM(B139&amp;"")&lt;&gt;"",IFERROR(MOD(B139*1,1),""),IF(A139="","",IFERROR(IF(MOD(A139*1,1)&gt;0,MOD(A139*1,1),""),"")))</f>
        <v/>
      </c>
      <c r="X139" s="35" t="str">
        <f aca="false">IF(A139="","",IFERROR(INT(A139*1),""))</f>
        <v/>
      </c>
      <c r="Y139" s="32" t="str">
        <f aca="false">IF(OR(X139="",NOT(OR(V139="Diesel",V139="Petrol"))),"",MAX(IF(O139="",0,COUNTIFS($O$2:$O$501,O139,$X$2:$X$501,X139,$V$2:$V$501,"Diesel")+COUNTIFS($O$2:$O$501,O139,$X$2:$X$501,X139,$V$2:$V$501,"Petrol")),IF(R139="",0,COUNTIFS($R$2:$R$501,R139,$X$2:$X$501,X139,$V$2:$V$501,"Diesel")+COUNTIFS($R$2:$R$501,R139,$X$2:$X$501,X139,$V$2:$V$501,"Petrol"))))</f>
        <v/>
      </c>
      <c r="Z139" s="32" t="str">
        <f aca="false">IF(OR(R139="",TRIM(I139&amp;"")="",NOT(OR(V139="Diesel",V139="Petrol"))),"",IFERROR(_xlfn.MAXIFS($I$2:$I$501,$R$2:$R$501,R139,$I$2:$I$501,"&lt;"&amp;I139,$V$2:$V$501,"&lt;&gt;AdBlue",$V$2:$V$501,"&lt;&gt;Other"),""))</f>
        <v/>
      </c>
      <c r="AA139" s="32" t="str">
        <f aca="false">IF(OR(Z139="",N(Z139)=0),"",I139-Z139)</f>
        <v/>
      </c>
      <c r="AB139" s="32" t="str">
        <f aca="false">IF(OR(R139="",TRIM(I139&amp;"")="",X139=""),"",IFERROR(_xlfn.MAXIFS($I$2:$I$501,$R$2:$R$501,R139,$X$2:$X$501,"&lt;"&amp;X139),""))</f>
        <v/>
      </c>
      <c r="AC139" s="32" t="str">
        <f aca="false">IF(V139="Other","Not fuel, ","")&amp;IFERROR(IF(AND(T139&lt;&gt;"",OR(AND(V139="Diesel",T139&lt;&gt;"Diesel"),AND(V139="Petrol",T139&lt;&gt;"Petrol",T139&lt;&gt;"Plug-in hybrid"),AND(V139="Electric",T139&lt;&gt;"Electric",T139&lt;&gt;"Plug-in hybrid"))),"Wrong fuel for this van, ",""),"")&amp;IFERROR(IF(AND(OR(V139="Diesel",V139="Petrol"),N(U139)&gt;0,G139*1&gt;N(U139)*(1+TankMargin)),"More than the tank holds, ",""),"")&amp;IF(AND(TRIM(D139&amp;"")&lt;&gt;"",Q139&lt;&gt;"",SUBSTITUTE(UPPER(Q139)," ","")&lt;&gt;R139),"Card used in another van, ","")&amp;IF(AND(TRIM(D139&amp;"")&lt;&gt;"",S139=0),"Not one of your vans, ","")&amp;IF(AND(A139&lt;&gt;"",R139="",O139&lt;&gt;"",P139=0),"Card not on your Vans list, ","")&amp;IF(N(Y139)&gt;1,"Filled twice that day, ","")&amp;IFERROR(IF(AND(AA139&lt;&gt;"",AA139&lt;MinMiles),"Only "&amp;TEXT(AA139,"#,##0")&amp;" miles since the previous fill, ",""),"")&amp;IFERROR(IF(AND(AB139&lt;&gt;"",N(AB139)&gt;0,I139*1&lt;N(AB139)),"Pump mileage lower than before, ",""),"")&amp;IFERROR(IF(AND(TRIM(I139&amp;"")&lt;&gt;"",TRIM(K139&amp;"")&lt;&gt;"",ABS(I139*1-K139*1)&gt;MileTolerance),"Pump mileage off from the odometer, ",""),"")&amp;IF(J139="No","No receipt from the driver, ","")&amp;IFERROR(IF(AND(W139&lt;&gt;"",OR(W139&lt;DayStart,W139&gt;DayEnd)),"Outside working hours, ",""),"")&amp;IFERROR(IF(AND(X139&lt;&gt;"",WEEKDAY(X139,2)=6,FlagSat="Yes"),"Saturday, ",""),"")&amp;IFERROR(IF(AND(X139&lt;&gt;"",WEEKDAY(X139,2)=7,FlagSun="Yes"),"Sunday, ",""),"")&amp;IF(AND(FlagPremium="Yes",OR(V139="Diesel",V139="Petrol"),OR(ISNUMBER(SEARCH("super",F139)),ISNUMBER(SEARCH("premium",F139)),ISNUMBER(SEARCH("ultimate",F139)),ISNUMBER(SEARCH("v-power",F139)),ISNUMBER(SEARCH("momentum",F139)),ISNUMBER(SEARCH("supreme",F139)))),"Premium fuel, ","")</f>
        <v/>
      </c>
      <c r="AD139" s="32" t="n">
        <f aca="false">IF(AC139="",0,1)</f>
        <v>0</v>
      </c>
      <c r="AE139" s="32" t="n">
        <f aca="false">IF(A139="",0,1)</f>
        <v>0</v>
      </c>
    </row>
    <row r="140" customFormat="false" ht="15" hidden="false" customHeight="false" outlineLevel="0" collapsed="false">
      <c r="A140" s="24"/>
      <c r="B140" s="25"/>
      <c r="C140" s="21"/>
      <c r="D140" s="19"/>
      <c r="E140" s="19"/>
      <c r="F140" s="19"/>
      <c r="G140" s="26"/>
      <c r="H140" s="27"/>
      <c r="I140" s="28"/>
      <c r="J140" s="19"/>
      <c r="K140" s="28"/>
      <c r="L140" s="29" t="str">
        <f aca="false">IF(AC140="","",LEFT(AC140,LEN(AC140)-2))</f>
        <v/>
      </c>
      <c r="M140" s="30"/>
      <c r="N140" s="30"/>
      <c r="O140" s="32" t="str">
        <f aca="false">IF(TRIM(C140&amp;"")="","",RIGHT(SUBSTITUTE(SUBSTITUTE(C140&amp;""," ",""),"*",""),4))</f>
        <v/>
      </c>
      <c r="P140" s="32" t="n">
        <f aca="false">IF(O140="",0,IFERROR(MATCH(O140,Vans!$D$2:$D$51,0),IFERROR(MATCH(VALUE(O140),Vans!$D$2:$D$51,0),0)))</f>
        <v>0</v>
      </c>
      <c r="Q140" s="32" t="str">
        <f aca="false">IF(P140=0,"",INDEX(Vans!$A$2:$A$51,P140)&amp;"")</f>
        <v/>
      </c>
      <c r="R140" s="32" t="str">
        <f aca="false">IF(A140="","",IF(TRIM(D140&amp;"")&lt;&gt;"",SUBSTITUTE(UPPER(TRIM(D140&amp;""))," ",""),SUBSTITUTE(UPPER(Q140)," ","")))</f>
        <v/>
      </c>
      <c r="S140" s="32" t="n">
        <f aca="false">IF(R140="",0,IFERROR(MATCH(R140,Vans!$G$2:$G$51,0),0))</f>
        <v>0</v>
      </c>
      <c r="T140" s="32" t="str">
        <f aca="false">IF(S140=0,"",INDEX(Vans!$B$2:$B$51,S140)&amp;"")</f>
        <v/>
      </c>
      <c r="U140" s="32" t="str">
        <f aca="false">IF(S140=0,"",INDEX(Vans!$C$2:$C$51,S140))</f>
        <v/>
      </c>
      <c r="V140" s="32" t="str">
        <f aca="false">IF(TRIM(F140&amp;"")="","",IF(ISNUMBER(SEARCH("adblue",F140)),"AdBlue",IF(OR(ISNUMBER(SEARCH("diesel",F140)),ISNUMBER(SEARCH("derv",F140)),ISNUMBER(SEARCH("ulsd",F140))),"Diesel",IF(OR(ISNUMBER(SEARCH("unleaded",F140)),ISNUMBER(SEARCH("petrol",F140)),ISNUMBER(SEARCH("ulp",F140))),"Petrol",IF(OR(ISNUMBER(SEARCH("electric",F140)),ISNUMBER(SEARCH("charg",F140)),ISNUMBER(SEARCH("kwh",F140))),"Electric","Other")))))</f>
        <v/>
      </c>
      <c r="W140" s="34" t="str">
        <f aca="false">IF(TRIM(B140&amp;"")&lt;&gt;"",IFERROR(MOD(B140*1,1),""),IF(A140="","",IFERROR(IF(MOD(A140*1,1)&gt;0,MOD(A140*1,1),""),"")))</f>
        <v/>
      </c>
      <c r="X140" s="35" t="str">
        <f aca="false">IF(A140="","",IFERROR(INT(A140*1),""))</f>
        <v/>
      </c>
      <c r="Y140" s="32" t="str">
        <f aca="false">IF(OR(X140="",NOT(OR(V140="Diesel",V140="Petrol"))),"",MAX(IF(O140="",0,COUNTIFS($O$2:$O$501,O140,$X$2:$X$501,X140,$V$2:$V$501,"Diesel")+COUNTIFS($O$2:$O$501,O140,$X$2:$X$501,X140,$V$2:$V$501,"Petrol")),IF(R140="",0,COUNTIFS($R$2:$R$501,R140,$X$2:$X$501,X140,$V$2:$V$501,"Diesel")+COUNTIFS($R$2:$R$501,R140,$X$2:$X$501,X140,$V$2:$V$501,"Petrol"))))</f>
        <v/>
      </c>
      <c r="Z140" s="32" t="str">
        <f aca="false">IF(OR(R140="",TRIM(I140&amp;"")="",NOT(OR(V140="Diesel",V140="Petrol"))),"",IFERROR(_xlfn.MAXIFS($I$2:$I$501,$R$2:$R$501,R140,$I$2:$I$501,"&lt;"&amp;I140,$V$2:$V$501,"&lt;&gt;AdBlue",$V$2:$V$501,"&lt;&gt;Other"),""))</f>
        <v/>
      </c>
      <c r="AA140" s="32" t="str">
        <f aca="false">IF(OR(Z140="",N(Z140)=0),"",I140-Z140)</f>
        <v/>
      </c>
      <c r="AB140" s="32" t="str">
        <f aca="false">IF(OR(R140="",TRIM(I140&amp;"")="",X140=""),"",IFERROR(_xlfn.MAXIFS($I$2:$I$501,$R$2:$R$501,R140,$X$2:$X$501,"&lt;"&amp;X140),""))</f>
        <v/>
      </c>
      <c r="AC140" s="32" t="str">
        <f aca="false">IF(V140="Other","Not fuel, ","")&amp;IFERROR(IF(AND(T140&lt;&gt;"",OR(AND(V140="Diesel",T140&lt;&gt;"Diesel"),AND(V140="Petrol",T140&lt;&gt;"Petrol",T140&lt;&gt;"Plug-in hybrid"),AND(V140="Electric",T140&lt;&gt;"Electric",T140&lt;&gt;"Plug-in hybrid"))),"Wrong fuel for this van, ",""),"")&amp;IFERROR(IF(AND(OR(V140="Diesel",V140="Petrol"),N(U140)&gt;0,G140*1&gt;N(U140)*(1+TankMargin)),"More than the tank holds, ",""),"")&amp;IF(AND(TRIM(D140&amp;"")&lt;&gt;"",Q140&lt;&gt;"",SUBSTITUTE(UPPER(Q140)," ","")&lt;&gt;R140),"Card used in another van, ","")&amp;IF(AND(TRIM(D140&amp;"")&lt;&gt;"",S140=0),"Not one of your vans, ","")&amp;IF(AND(A140&lt;&gt;"",R140="",O140&lt;&gt;"",P140=0),"Card not on your Vans list, ","")&amp;IF(N(Y140)&gt;1,"Filled twice that day, ","")&amp;IFERROR(IF(AND(AA140&lt;&gt;"",AA140&lt;MinMiles),"Only "&amp;TEXT(AA140,"#,##0")&amp;" miles since the previous fill, ",""),"")&amp;IFERROR(IF(AND(AB140&lt;&gt;"",N(AB140)&gt;0,I140*1&lt;N(AB140)),"Pump mileage lower than before, ",""),"")&amp;IFERROR(IF(AND(TRIM(I140&amp;"")&lt;&gt;"",TRIM(K140&amp;"")&lt;&gt;"",ABS(I140*1-K140*1)&gt;MileTolerance),"Pump mileage off from the odometer, ",""),"")&amp;IF(J140="No","No receipt from the driver, ","")&amp;IFERROR(IF(AND(W140&lt;&gt;"",OR(W140&lt;DayStart,W140&gt;DayEnd)),"Outside working hours, ",""),"")&amp;IFERROR(IF(AND(X140&lt;&gt;"",WEEKDAY(X140,2)=6,FlagSat="Yes"),"Saturday, ",""),"")&amp;IFERROR(IF(AND(X140&lt;&gt;"",WEEKDAY(X140,2)=7,FlagSun="Yes"),"Sunday, ",""),"")&amp;IF(AND(FlagPremium="Yes",OR(V140="Diesel",V140="Petrol"),OR(ISNUMBER(SEARCH("super",F140)),ISNUMBER(SEARCH("premium",F140)),ISNUMBER(SEARCH("ultimate",F140)),ISNUMBER(SEARCH("v-power",F140)),ISNUMBER(SEARCH("momentum",F140)),ISNUMBER(SEARCH("supreme",F140)))),"Premium fuel, ","")</f>
        <v/>
      </c>
      <c r="AD140" s="32" t="n">
        <f aca="false">IF(AC140="",0,1)</f>
        <v>0</v>
      </c>
      <c r="AE140" s="32" t="n">
        <f aca="false">IF(A140="",0,1)</f>
        <v>0</v>
      </c>
    </row>
    <row r="141" customFormat="false" ht="15" hidden="false" customHeight="false" outlineLevel="0" collapsed="false">
      <c r="A141" s="24"/>
      <c r="B141" s="25"/>
      <c r="C141" s="21"/>
      <c r="D141" s="19"/>
      <c r="E141" s="19"/>
      <c r="F141" s="19"/>
      <c r="G141" s="26"/>
      <c r="H141" s="27"/>
      <c r="I141" s="28"/>
      <c r="J141" s="19"/>
      <c r="K141" s="28"/>
      <c r="L141" s="29" t="str">
        <f aca="false">IF(AC141="","",LEFT(AC141,LEN(AC141)-2))</f>
        <v/>
      </c>
      <c r="M141" s="30"/>
      <c r="N141" s="30"/>
      <c r="O141" s="32" t="str">
        <f aca="false">IF(TRIM(C141&amp;"")="","",RIGHT(SUBSTITUTE(SUBSTITUTE(C141&amp;""," ",""),"*",""),4))</f>
        <v/>
      </c>
      <c r="P141" s="32" t="n">
        <f aca="false">IF(O141="",0,IFERROR(MATCH(O141,Vans!$D$2:$D$51,0),IFERROR(MATCH(VALUE(O141),Vans!$D$2:$D$51,0),0)))</f>
        <v>0</v>
      </c>
      <c r="Q141" s="32" t="str">
        <f aca="false">IF(P141=0,"",INDEX(Vans!$A$2:$A$51,P141)&amp;"")</f>
        <v/>
      </c>
      <c r="R141" s="32" t="str">
        <f aca="false">IF(A141="","",IF(TRIM(D141&amp;"")&lt;&gt;"",SUBSTITUTE(UPPER(TRIM(D141&amp;""))," ",""),SUBSTITUTE(UPPER(Q141)," ","")))</f>
        <v/>
      </c>
      <c r="S141" s="32" t="n">
        <f aca="false">IF(R141="",0,IFERROR(MATCH(R141,Vans!$G$2:$G$51,0),0))</f>
        <v>0</v>
      </c>
      <c r="T141" s="32" t="str">
        <f aca="false">IF(S141=0,"",INDEX(Vans!$B$2:$B$51,S141)&amp;"")</f>
        <v/>
      </c>
      <c r="U141" s="32" t="str">
        <f aca="false">IF(S141=0,"",INDEX(Vans!$C$2:$C$51,S141))</f>
        <v/>
      </c>
      <c r="V141" s="32" t="str">
        <f aca="false">IF(TRIM(F141&amp;"")="","",IF(ISNUMBER(SEARCH("adblue",F141)),"AdBlue",IF(OR(ISNUMBER(SEARCH("diesel",F141)),ISNUMBER(SEARCH("derv",F141)),ISNUMBER(SEARCH("ulsd",F141))),"Diesel",IF(OR(ISNUMBER(SEARCH("unleaded",F141)),ISNUMBER(SEARCH("petrol",F141)),ISNUMBER(SEARCH("ulp",F141))),"Petrol",IF(OR(ISNUMBER(SEARCH("electric",F141)),ISNUMBER(SEARCH("charg",F141)),ISNUMBER(SEARCH("kwh",F141))),"Electric","Other")))))</f>
        <v/>
      </c>
      <c r="W141" s="34" t="str">
        <f aca="false">IF(TRIM(B141&amp;"")&lt;&gt;"",IFERROR(MOD(B141*1,1),""),IF(A141="","",IFERROR(IF(MOD(A141*1,1)&gt;0,MOD(A141*1,1),""),"")))</f>
        <v/>
      </c>
      <c r="X141" s="35" t="str">
        <f aca="false">IF(A141="","",IFERROR(INT(A141*1),""))</f>
        <v/>
      </c>
      <c r="Y141" s="32" t="str">
        <f aca="false">IF(OR(X141="",NOT(OR(V141="Diesel",V141="Petrol"))),"",MAX(IF(O141="",0,COUNTIFS($O$2:$O$501,O141,$X$2:$X$501,X141,$V$2:$V$501,"Diesel")+COUNTIFS($O$2:$O$501,O141,$X$2:$X$501,X141,$V$2:$V$501,"Petrol")),IF(R141="",0,COUNTIFS($R$2:$R$501,R141,$X$2:$X$501,X141,$V$2:$V$501,"Diesel")+COUNTIFS($R$2:$R$501,R141,$X$2:$X$501,X141,$V$2:$V$501,"Petrol"))))</f>
        <v/>
      </c>
      <c r="Z141" s="32" t="str">
        <f aca="false">IF(OR(R141="",TRIM(I141&amp;"")="",NOT(OR(V141="Diesel",V141="Petrol"))),"",IFERROR(_xlfn.MAXIFS($I$2:$I$501,$R$2:$R$501,R141,$I$2:$I$501,"&lt;"&amp;I141,$V$2:$V$501,"&lt;&gt;AdBlue",$V$2:$V$501,"&lt;&gt;Other"),""))</f>
        <v/>
      </c>
      <c r="AA141" s="32" t="str">
        <f aca="false">IF(OR(Z141="",N(Z141)=0),"",I141-Z141)</f>
        <v/>
      </c>
      <c r="AB141" s="32" t="str">
        <f aca="false">IF(OR(R141="",TRIM(I141&amp;"")="",X141=""),"",IFERROR(_xlfn.MAXIFS($I$2:$I$501,$R$2:$R$501,R141,$X$2:$X$501,"&lt;"&amp;X141),""))</f>
        <v/>
      </c>
      <c r="AC141" s="32" t="str">
        <f aca="false">IF(V141="Other","Not fuel, ","")&amp;IFERROR(IF(AND(T141&lt;&gt;"",OR(AND(V141="Diesel",T141&lt;&gt;"Diesel"),AND(V141="Petrol",T141&lt;&gt;"Petrol",T141&lt;&gt;"Plug-in hybrid"),AND(V141="Electric",T141&lt;&gt;"Electric",T141&lt;&gt;"Plug-in hybrid"))),"Wrong fuel for this van, ",""),"")&amp;IFERROR(IF(AND(OR(V141="Diesel",V141="Petrol"),N(U141)&gt;0,G141*1&gt;N(U141)*(1+TankMargin)),"More than the tank holds, ",""),"")&amp;IF(AND(TRIM(D141&amp;"")&lt;&gt;"",Q141&lt;&gt;"",SUBSTITUTE(UPPER(Q141)," ","")&lt;&gt;R141),"Card used in another van, ","")&amp;IF(AND(TRIM(D141&amp;"")&lt;&gt;"",S141=0),"Not one of your vans, ","")&amp;IF(AND(A141&lt;&gt;"",R141="",O141&lt;&gt;"",P141=0),"Card not on your Vans list, ","")&amp;IF(N(Y141)&gt;1,"Filled twice that day, ","")&amp;IFERROR(IF(AND(AA141&lt;&gt;"",AA141&lt;MinMiles),"Only "&amp;TEXT(AA141,"#,##0")&amp;" miles since the previous fill, ",""),"")&amp;IFERROR(IF(AND(AB141&lt;&gt;"",N(AB141)&gt;0,I141*1&lt;N(AB141)),"Pump mileage lower than before, ",""),"")&amp;IFERROR(IF(AND(TRIM(I141&amp;"")&lt;&gt;"",TRIM(K141&amp;"")&lt;&gt;"",ABS(I141*1-K141*1)&gt;MileTolerance),"Pump mileage off from the odometer, ",""),"")&amp;IF(J141="No","No receipt from the driver, ","")&amp;IFERROR(IF(AND(W141&lt;&gt;"",OR(W141&lt;DayStart,W141&gt;DayEnd)),"Outside working hours, ",""),"")&amp;IFERROR(IF(AND(X141&lt;&gt;"",WEEKDAY(X141,2)=6,FlagSat="Yes"),"Saturday, ",""),"")&amp;IFERROR(IF(AND(X141&lt;&gt;"",WEEKDAY(X141,2)=7,FlagSun="Yes"),"Sunday, ",""),"")&amp;IF(AND(FlagPremium="Yes",OR(V141="Diesel",V141="Petrol"),OR(ISNUMBER(SEARCH("super",F141)),ISNUMBER(SEARCH("premium",F141)),ISNUMBER(SEARCH("ultimate",F141)),ISNUMBER(SEARCH("v-power",F141)),ISNUMBER(SEARCH("momentum",F141)),ISNUMBER(SEARCH("supreme",F141)))),"Premium fuel, ","")</f>
        <v/>
      </c>
      <c r="AD141" s="32" t="n">
        <f aca="false">IF(AC141="",0,1)</f>
        <v>0</v>
      </c>
      <c r="AE141" s="32" t="n">
        <f aca="false">IF(A141="",0,1)</f>
        <v>0</v>
      </c>
    </row>
    <row r="142" customFormat="false" ht="15" hidden="false" customHeight="false" outlineLevel="0" collapsed="false">
      <c r="A142" s="24"/>
      <c r="B142" s="25"/>
      <c r="C142" s="21"/>
      <c r="D142" s="19"/>
      <c r="E142" s="19"/>
      <c r="F142" s="19"/>
      <c r="G142" s="26"/>
      <c r="H142" s="27"/>
      <c r="I142" s="28"/>
      <c r="J142" s="19"/>
      <c r="K142" s="28"/>
      <c r="L142" s="29" t="str">
        <f aca="false">IF(AC142="","",LEFT(AC142,LEN(AC142)-2))</f>
        <v/>
      </c>
      <c r="M142" s="30"/>
      <c r="N142" s="30"/>
      <c r="O142" s="32" t="str">
        <f aca="false">IF(TRIM(C142&amp;"")="","",RIGHT(SUBSTITUTE(SUBSTITUTE(C142&amp;""," ",""),"*",""),4))</f>
        <v/>
      </c>
      <c r="P142" s="32" t="n">
        <f aca="false">IF(O142="",0,IFERROR(MATCH(O142,Vans!$D$2:$D$51,0),IFERROR(MATCH(VALUE(O142),Vans!$D$2:$D$51,0),0)))</f>
        <v>0</v>
      </c>
      <c r="Q142" s="32" t="str">
        <f aca="false">IF(P142=0,"",INDEX(Vans!$A$2:$A$51,P142)&amp;"")</f>
        <v/>
      </c>
      <c r="R142" s="32" t="str">
        <f aca="false">IF(A142="","",IF(TRIM(D142&amp;"")&lt;&gt;"",SUBSTITUTE(UPPER(TRIM(D142&amp;""))," ",""),SUBSTITUTE(UPPER(Q142)," ","")))</f>
        <v/>
      </c>
      <c r="S142" s="32" t="n">
        <f aca="false">IF(R142="",0,IFERROR(MATCH(R142,Vans!$G$2:$G$51,0),0))</f>
        <v>0</v>
      </c>
      <c r="T142" s="32" t="str">
        <f aca="false">IF(S142=0,"",INDEX(Vans!$B$2:$B$51,S142)&amp;"")</f>
        <v/>
      </c>
      <c r="U142" s="32" t="str">
        <f aca="false">IF(S142=0,"",INDEX(Vans!$C$2:$C$51,S142))</f>
        <v/>
      </c>
      <c r="V142" s="32" t="str">
        <f aca="false">IF(TRIM(F142&amp;"")="","",IF(ISNUMBER(SEARCH("adblue",F142)),"AdBlue",IF(OR(ISNUMBER(SEARCH("diesel",F142)),ISNUMBER(SEARCH("derv",F142)),ISNUMBER(SEARCH("ulsd",F142))),"Diesel",IF(OR(ISNUMBER(SEARCH("unleaded",F142)),ISNUMBER(SEARCH("petrol",F142)),ISNUMBER(SEARCH("ulp",F142))),"Petrol",IF(OR(ISNUMBER(SEARCH("electric",F142)),ISNUMBER(SEARCH("charg",F142)),ISNUMBER(SEARCH("kwh",F142))),"Electric","Other")))))</f>
        <v/>
      </c>
      <c r="W142" s="34" t="str">
        <f aca="false">IF(TRIM(B142&amp;"")&lt;&gt;"",IFERROR(MOD(B142*1,1),""),IF(A142="","",IFERROR(IF(MOD(A142*1,1)&gt;0,MOD(A142*1,1),""),"")))</f>
        <v/>
      </c>
      <c r="X142" s="35" t="str">
        <f aca="false">IF(A142="","",IFERROR(INT(A142*1),""))</f>
        <v/>
      </c>
      <c r="Y142" s="32" t="str">
        <f aca="false">IF(OR(X142="",NOT(OR(V142="Diesel",V142="Petrol"))),"",MAX(IF(O142="",0,COUNTIFS($O$2:$O$501,O142,$X$2:$X$501,X142,$V$2:$V$501,"Diesel")+COUNTIFS($O$2:$O$501,O142,$X$2:$X$501,X142,$V$2:$V$501,"Petrol")),IF(R142="",0,COUNTIFS($R$2:$R$501,R142,$X$2:$X$501,X142,$V$2:$V$501,"Diesel")+COUNTIFS($R$2:$R$501,R142,$X$2:$X$501,X142,$V$2:$V$501,"Petrol"))))</f>
        <v/>
      </c>
      <c r="Z142" s="32" t="str">
        <f aca="false">IF(OR(R142="",TRIM(I142&amp;"")="",NOT(OR(V142="Diesel",V142="Petrol"))),"",IFERROR(_xlfn.MAXIFS($I$2:$I$501,$R$2:$R$501,R142,$I$2:$I$501,"&lt;"&amp;I142,$V$2:$V$501,"&lt;&gt;AdBlue",$V$2:$V$501,"&lt;&gt;Other"),""))</f>
        <v/>
      </c>
      <c r="AA142" s="32" t="str">
        <f aca="false">IF(OR(Z142="",N(Z142)=0),"",I142-Z142)</f>
        <v/>
      </c>
      <c r="AB142" s="32" t="str">
        <f aca="false">IF(OR(R142="",TRIM(I142&amp;"")="",X142=""),"",IFERROR(_xlfn.MAXIFS($I$2:$I$501,$R$2:$R$501,R142,$X$2:$X$501,"&lt;"&amp;X142),""))</f>
        <v/>
      </c>
      <c r="AC142" s="32" t="str">
        <f aca="false">IF(V142="Other","Not fuel, ","")&amp;IFERROR(IF(AND(T142&lt;&gt;"",OR(AND(V142="Diesel",T142&lt;&gt;"Diesel"),AND(V142="Petrol",T142&lt;&gt;"Petrol",T142&lt;&gt;"Plug-in hybrid"),AND(V142="Electric",T142&lt;&gt;"Electric",T142&lt;&gt;"Plug-in hybrid"))),"Wrong fuel for this van, ",""),"")&amp;IFERROR(IF(AND(OR(V142="Diesel",V142="Petrol"),N(U142)&gt;0,G142*1&gt;N(U142)*(1+TankMargin)),"More than the tank holds, ",""),"")&amp;IF(AND(TRIM(D142&amp;"")&lt;&gt;"",Q142&lt;&gt;"",SUBSTITUTE(UPPER(Q142)," ","")&lt;&gt;R142),"Card used in another van, ","")&amp;IF(AND(TRIM(D142&amp;"")&lt;&gt;"",S142=0),"Not one of your vans, ","")&amp;IF(AND(A142&lt;&gt;"",R142="",O142&lt;&gt;"",P142=0),"Card not on your Vans list, ","")&amp;IF(N(Y142)&gt;1,"Filled twice that day, ","")&amp;IFERROR(IF(AND(AA142&lt;&gt;"",AA142&lt;MinMiles),"Only "&amp;TEXT(AA142,"#,##0")&amp;" miles since the previous fill, ",""),"")&amp;IFERROR(IF(AND(AB142&lt;&gt;"",N(AB142)&gt;0,I142*1&lt;N(AB142)),"Pump mileage lower than before, ",""),"")&amp;IFERROR(IF(AND(TRIM(I142&amp;"")&lt;&gt;"",TRIM(K142&amp;"")&lt;&gt;"",ABS(I142*1-K142*1)&gt;MileTolerance),"Pump mileage off from the odometer, ",""),"")&amp;IF(J142="No","No receipt from the driver, ","")&amp;IFERROR(IF(AND(W142&lt;&gt;"",OR(W142&lt;DayStart,W142&gt;DayEnd)),"Outside working hours, ",""),"")&amp;IFERROR(IF(AND(X142&lt;&gt;"",WEEKDAY(X142,2)=6,FlagSat="Yes"),"Saturday, ",""),"")&amp;IFERROR(IF(AND(X142&lt;&gt;"",WEEKDAY(X142,2)=7,FlagSun="Yes"),"Sunday, ",""),"")&amp;IF(AND(FlagPremium="Yes",OR(V142="Diesel",V142="Petrol"),OR(ISNUMBER(SEARCH("super",F142)),ISNUMBER(SEARCH("premium",F142)),ISNUMBER(SEARCH("ultimate",F142)),ISNUMBER(SEARCH("v-power",F142)),ISNUMBER(SEARCH("momentum",F142)),ISNUMBER(SEARCH("supreme",F142)))),"Premium fuel, ","")</f>
        <v/>
      </c>
      <c r="AD142" s="32" t="n">
        <f aca="false">IF(AC142="",0,1)</f>
        <v>0</v>
      </c>
      <c r="AE142" s="32" t="n">
        <f aca="false">IF(A142="",0,1)</f>
        <v>0</v>
      </c>
    </row>
    <row r="143" customFormat="false" ht="15" hidden="false" customHeight="false" outlineLevel="0" collapsed="false">
      <c r="A143" s="24"/>
      <c r="B143" s="25"/>
      <c r="C143" s="21"/>
      <c r="D143" s="19"/>
      <c r="E143" s="19"/>
      <c r="F143" s="19"/>
      <c r="G143" s="26"/>
      <c r="H143" s="27"/>
      <c r="I143" s="28"/>
      <c r="J143" s="19"/>
      <c r="K143" s="28"/>
      <c r="L143" s="29" t="str">
        <f aca="false">IF(AC143="","",LEFT(AC143,LEN(AC143)-2))</f>
        <v/>
      </c>
      <c r="M143" s="30"/>
      <c r="N143" s="30"/>
      <c r="O143" s="32" t="str">
        <f aca="false">IF(TRIM(C143&amp;"")="","",RIGHT(SUBSTITUTE(SUBSTITUTE(C143&amp;""," ",""),"*",""),4))</f>
        <v/>
      </c>
      <c r="P143" s="32" t="n">
        <f aca="false">IF(O143="",0,IFERROR(MATCH(O143,Vans!$D$2:$D$51,0),IFERROR(MATCH(VALUE(O143),Vans!$D$2:$D$51,0),0)))</f>
        <v>0</v>
      </c>
      <c r="Q143" s="32" t="str">
        <f aca="false">IF(P143=0,"",INDEX(Vans!$A$2:$A$51,P143)&amp;"")</f>
        <v/>
      </c>
      <c r="R143" s="32" t="str">
        <f aca="false">IF(A143="","",IF(TRIM(D143&amp;"")&lt;&gt;"",SUBSTITUTE(UPPER(TRIM(D143&amp;""))," ",""),SUBSTITUTE(UPPER(Q143)," ","")))</f>
        <v/>
      </c>
      <c r="S143" s="32" t="n">
        <f aca="false">IF(R143="",0,IFERROR(MATCH(R143,Vans!$G$2:$G$51,0),0))</f>
        <v>0</v>
      </c>
      <c r="T143" s="32" t="str">
        <f aca="false">IF(S143=0,"",INDEX(Vans!$B$2:$B$51,S143)&amp;"")</f>
        <v/>
      </c>
      <c r="U143" s="32" t="str">
        <f aca="false">IF(S143=0,"",INDEX(Vans!$C$2:$C$51,S143))</f>
        <v/>
      </c>
      <c r="V143" s="32" t="str">
        <f aca="false">IF(TRIM(F143&amp;"")="","",IF(ISNUMBER(SEARCH("adblue",F143)),"AdBlue",IF(OR(ISNUMBER(SEARCH("diesel",F143)),ISNUMBER(SEARCH("derv",F143)),ISNUMBER(SEARCH("ulsd",F143))),"Diesel",IF(OR(ISNUMBER(SEARCH("unleaded",F143)),ISNUMBER(SEARCH("petrol",F143)),ISNUMBER(SEARCH("ulp",F143))),"Petrol",IF(OR(ISNUMBER(SEARCH("electric",F143)),ISNUMBER(SEARCH("charg",F143)),ISNUMBER(SEARCH("kwh",F143))),"Electric","Other")))))</f>
        <v/>
      </c>
      <c r="W143" s="34" t="str">
        <f aca="false">IF(TRIM(B143&amp;"")&lt;&gt;"",IFERROR(MOD(B143*1,1),""),IF(A143="","",IFERROR(IF(MOD(A143*1,1)&gt;0,MOD(A143*1,1),""),"")))</f>
        <v/>
      </c>
      <c r="X143" s="35" t="str">
        <f aca="false">IF(A143="","",IFERROR(INT(A143*1),""))</f>
        <v/>
      </c>
      <c r="Y143" s="32" t="str">
        <f aca="false">IF(OR(X143="",NOT(OR(V143="Diesel",V143="Petrol"))),"",MAX(IF(O143="",0,COUNTIFS($O$2:$O$501,O143,$X$2:$X$501,X143,$V$2:$V$501,"Diesel")+COUNTIFS($O$2:$O$501,O143,$X$2:$X$501,X143,$V$2:$V$501,"Petrol")),IF(R143="",0,COUNTIFS($R$2:$R$501,R143,$X$2:$X$501,X143,$V$2:$V$501,"Diesel")+COUNTIFS($R$2:$R$501,R143,$X$2:$X$501,X143,$V$2:$V$501,"Petrol"))))</f>
        <v/>
      </c>
      <c r="Z143" s="32" t="str">
        <f aca="false">IF(OR(R143="",TRIM(I143&amp;"")="",NOT(OR(V143="Diesel",V143="Petrol"))),"",IFERROR(_xlfn.MAXIFS($I$2:$I$501,$R$2:$R$501,R143,$I$2:$I$501,"&lt;"&amp;I143,$V$2:$V$501,"&lt;&gt;AdBlue",$V$2:$V$501,"&lt;&gt;Other"),""))</f>
        <v/>
      </c>
      <c r="AA143" s="32" t="str">
        <f aca="false">IF(OR(Z143="",N(Z143)=0),"",I143-Z143)</f>
        <v/>
      </c>
      <c r="AB143" s="32" t="str">
        <f aca="false">IF(OR(R143="",TRIM(I143&amp;"")="",X143=""),"",IFERROR(_xlfn.MAXIFS($I$2:$I$501,$R$2:$R$501,R143,$X$2:$X$501,"&lt;"&amp;X143),""))</f>
        <v/>
      </c>
      <c r="AC143" s="32" t="str">
        <f aca="false">IF(V143="Other","Not fuel, ","")&amp;IFERROR(IF(AND(T143&lt;&gt;"",OR(AND(V143="Diesel",T143&lt;&gt;"Diesel"),AND(V143="Petrol",T143&lt;&gt;"Petrol",T143&lt;&gt;"Plug-in hybrid"),AND(V143="Electric",T143&lt;&gt;"Electric",T143&lt;&gt;"Plug-in hybrid"))),"Wrong fuel for this van, ",""),"")&amp;IFERROR(IF(AND(OR(V143="Diesel",V143="Petrol"),N(U143)&gt;0,G143*1&gt;N(U143)*(1+TankMargin)),"More than the tank holds, ",""),"")&amp;IF(AND(TRIM(D143&amp;"")&lt;&gt;"",Q143&lt;&gt;"",SUBSTITUTE(UPPER(Q143)," ","")&lt;&gt;R143),"Card used in another van, ","")&amp;IF(AND(TRIM(D143&amp;"")&lt;&gt;"",S143=0),"Not one of your vans, ","")&amp;IF(AND(A143&lt;&gt;"",R143="",O143&lt;&gt;"",P143=0),"Card not on your Vans list, ","")&amp;IF(N(Y143)&gt;1,"Filled twice that day, ","")&amp;IFERROR(IF(AND(AA143&lt;&gt;"",AA143&lt;MinMiles),"Only "&amp;TEXT(AA143,"#,##0")&amp;" miles since the previous fill, ",""),"")&amp;IFERROR(IF(AND(AB143&lt;&gt;"",N(AB143)&gt;0,I143*1&lt;N(AB143)),"Pump mileage lower than before, ",""),"")&amp;IFERROR(IF(AND(TRIM(I143&amp;"")&lt;&gt;"",TRIM(K143&amp;"")&lt;&gt;"",ABS(I143*1-K143*1)&gt;MileTolerance),"Pump mileage off from the odometer, ",""),"")&amp;IF(J143="No","No receipt from the driver, ","")&amp;IFERROR(IF(AND(W143&lt;&gt;"",OR(W143&lt;DayStart,W143&gt;DayEnd)),"Outside working hours, ",""),"")&amp;IFERROR(IF(AND(X143&lt;&gt;"",WEEKDAY(X143,2)=6,FlagSat="Yes"),"Saturday, ",""),"")&amp;IFERROR(IF(AND(X143&lt;&gt;"",WEEKDAY(X143,2)=7,FlagSun="Yes"),"Sunday, ",""),"")&amp;IF(AND(FlagPremium="Yes",OR(V143="Diesel",V143="Petrol"),OR(ISNUMBER(SEARCH("super",F143)),ISNUMBER(SEARCH("premium",F143)),ISNUMBER(SEARCH("ultimate",F143)),ISNUMBER(SEARCH("v-power",F143)),ISNUMBER(SEARCH("momentum",F143)),ISNUMBER(SEARCH("supreme",F143)))),"Premium fuel, ","")</f>
        <v/>
      </c>
      <c r="AD143" s="32" t="n">
        <f aca="false">IF(AC143="",0,1)</f>
        <v>0</v>
      </c>
      <c r="AE143" s="32" t="n">
        <f aca="false">IF(A143="",0,1)</f>
        <v>0</v>
      </c>
    </row>
    <row r="144" customFormat="false" ht="15" hidden="false" customHeight="false" outlineLevel="0" collapsed="false">
      <c r="A144" s="24"/>
      <c r="B144" s="25"/>
      <c r="C144" s="21"/>
      <c r="D144" s="19"/>
      <c r="E144" s="19"/>
      <c r="F144" s="19"/>
      <c r="G144" s="26"/>
      <c r="H144" s="27"/>
      <c r="I144" s="28"/>
      <c r="J144" s="19"/>
      <c r="K144" s="28"/>
      <c r="L144" s="29" t="str">
        <f aca="false">IF(AC144="","",LEFT(AC144,LEN(AC144)-2))</f>
        <v/>
      </c>
      <c r="M144" s="30"/>
      <c r="N144" s="30"/>
      <c r="O144" s="32" t="str">
        <f aca="false">IF(TRIM(C144&amp;"")="","",RIGHT(SUBSTITUTE(SUBSTITUTE(C144&amp;""," ",""),"*",""),4))</f>
        <v/>
      </c>
      <c r="P144" s="32" t="n">
        <f aca="false">IF(O144="",0,IFERROR(MATCH(O144,Vans!$D$2:$D$51,0),IFERROR(MATCH(VALUE(O144),Vans!$D$2:$D$51,0),0)))</f>
        <v>0</v>
      </c>
      <c r="Q144" s="32" t="str">
        <f aca="false">IF(P144=0,"",INDEX(Vans!$A$2:$A$51,P144)&amp;"")</f>
        <v/>
      </c>
      <c r="R144" s="32" t="str">
        <f aca="false">IF(A144="","",IF(TRIM(D144&amp;"")&lt;&gt;"",SUBSTITUTE(UPPER(TRIM(D144&amp;""))," ",""),SUBSTITUTE(UPPER(Q144)," ","")))</f>
        <v/>
      </c>
      <c r="S144" s="32" t="n">
        <f aca="false">IF(R144="",0,IFERROR(MATCH(R144,Vans!$G$2:$G$51,0),0))</f>
        <v>0</v>
      </c>
      <c r="T144" s="32" t="str">
        <f aca="false">IF(S144=0,"",INDEX(Vans!$B$2:$B$51,S144)&amp;"")</f>
        <v/>
      </c>
      <c r="U144" s="32" t="str">
        <f aca="false">IF(S144=0,"",INDEX(Vans!$C$2:$C$51,S144))</f>
        <v/>
      </c>
      <c r="V144" s="32" t="str">
        <f aca="false">IF(TRIM(F144&amp;"")="","",IF(ISNUMBER(SEARCH("adblue",F144)),"AdBlue",IF(OR(ISNUMBER(SEARCH("diesel",F144)),ISNUMBER(SEARCH("derv",F144)),ISNUMBER(SEARCH("ulsd",F144))),"Diesel",IF(OR(ISNUMBER(SEARCH("unleaded",F144)),ISNUMBER(SEARCH("petrol",F144)),ISNUMBER(SEARCH("ulp",F144))),"Petrol",IF(OR(ISNUMBER(SEARCH("electric",F144)),ISNUMBER(SEARCH("charg",F144)),ISNUMBER(SEARCH("kwh",F144))),"Electric","Other")))))</f>
        <v/>
      </c>
      <c r="W144" s="34" t="str">
        <f aca="false">IF(TRIM(B144&amp;"")&lt;&gt;"",IFERROR(MOD(B144*1,1),""),IF(A144="","",IFERROR(IF(MOD(A144*1,1)&gt;0,MOD(A144*1,1),""),"")))</f>
        <v/>
      </c>
      <c r="X144" s="35" t="str">
        <f aca="false">IF(A144="","",IFERROR(INT(A144*1),""))</f>
        <v/>
      </c>
      <c r="Y144" s="32" t="str">
        <f aca="false">IF(OR(X144="",NOT(OR(V144="Diesel",V144="Petrol"))),"",MAX(IF(O144="",0,COUNTIFS($O$2:$O$501,O144,$X$2:$X$501,X144,$V$2:$V$501,"Diesel")+COUNTIFS($O$2:$O$501,O144,$X$2:$X$501,X144,$V$2:$V$501,"Petrol")),IF(R144="",0,COUNTIFS($R$2:$R$501,R144,$X$2:$X$501,X144,$V$2:$V$501,"Diesel")+COUNTIFS($R$2:$R$501,R144,$X$2:$X$501,X144,$V$2:$V$501,"Petrol"))))</f>
        <v/>
      </c>
      <c r="Z144" s="32" t="str">
        <f aca="false">IF(OR(R144="",TRIM(I144&amp;"")="",NOT(OR(V144="Diesel",V144="Petrol"))),"",IFERROR(_xlfn.MAXIFS($I$2:$I$501,$R$2:$R$501,R144,$I$2:$I$501,"&lt;"&amp;I144,$V$2:$V$501,"&lt;&gt;AdBlue",$V$2:$V$501,"&lt;&gt;Other"),""))</f>
        <v/>
      </c>
      <c r="AA144" s="32" t="str">
        <f aca="false">IF(OR(Z144="",N(Z144)=0),"",I144-Z144)</f>
        <v/>
      </c>
      <c r="AB144" s="32" t="str">
        <f aca="false">IF(OR(R144="",TRIM(I144&amp;"")="",X144=""),"",IFERROR(_xlfn.MAXIFS($I$2:$I$501,$R$2:$R$501,R144,$X$2:$X$501,"&lt;"&amp;X144),""))</f>
        <v/>
      </c>
      <c r="AC144" s="32" t="str">
        <f aca="false">IF(V144="Other","Not fuel, ","")&amp;IFERROR(IF(AND(T144&lt;&gt;"",OR(AND(V144="Diesel",T144&lt;&gt;"Diesel"),AND(V144="Petrol",T144&lt;&gt;"Petrol",T144&lt;&gt;"Plug-in hybrid"),AND(V144="Electric",T144&lt;&gt;"Electric",T144&lt;&gt;"Plug-in hybrid"))),"Wrong fuel for this van, ",""),"")&amp;IFERROR(IF(AND(OR(V144="Diesel",V144="Petrol"),N(U144)&gt;0,G144*1&gt;N(U144)*(1+TankMargin)),"More than the tank holds, ",""),"")&amp;IF(AND(TRIM(D144&amp;"")&lt;&gt;"",Q144&lt;&gt;"",SUBSTITUTE(UPPER(Q144)," ","")&lt;&gt;R144),"Card used in another van, ","")&amp;IF(AND(TRIM(D144&amp;"")&lt;&gt;"",S144=0),"Not one of your vans, ","")&amp;IF(AND(A144&lt;&gt;"",R144="",O144&lt;&gt;"",P144=0),"Card not on your Vans list, ","")&amp;IF(N(Y144)&gt;1,"Filled twice that day, ","")&amp;IFERROR(IF(AND(AA144&lt;&gt;"",AA144&lt;MinMiles),"Only "&amp;TEXT(AA144,"#,##0")&amp;" miles since the previous fill, ",""),"")&amp;IFERROR(IF(AND(AB144&lt;&gt;"",N(AB144)&gt;0,I144*1&lt;N(AB144)),"Pump mileage lower than before, ",""),"")&amp;IFERROR(IF(AND(TRIM(I144&amp;"")&lt;&gt;"",TRIM(K144&amp;"")&lt;&gt;"",ABS(I144*1-K144*1)&gt;MileTolerance),"Pump mileage off from the odometer, ",""),"")&amp;IF(J144="No","No receipt from the driver, ","")&amp;IFERROR(IF(AND(W144&lt;&gt;"",OR(W144&lt;DayStart,W144&gt;DayEnd)),"Outside working hours, ",""),"")&amp;IFERROR(IF(AND(X144&lt;&gt;"",WEEKDAY(X144,2)=6,FlagSat="Yes"),"Saturday, ",""),"")&amp;IFERROR(IF(AND(X144&lt;&gt;"",WEEKDAY(X144,2)=7,FlagSun="Yes"),"Sunday, ",""),"")&amp;IF(AND(FlagPremium="Yes",OR(V144="Diesel",V144="Petrol"),OR(ISNUMBER(SEARCH("super",F144)),ISNUMBER(SEARCH("premium",F144)),ISNUMBER(SEARCH("ultimate",F144)),ISNUMBER(SEARCH("v-power",F144)),ISNUMBER(SEARCH("momentum",F144)),ISNUMBER(SEARCH("supreme",F144)))),"Premium fuel, ","")</f>
        <v/>
      </c>
      <c r="AD144" s="32" t="n">
        <f aca="false">IF(AC144="",0,1)</f>
        <v>0</v>
      </c>
      <c r="AE144" s="32" t="n">
        <f aca="false">IF(A144="",0,1)</f>
        <v>0</v>
      </c>
    </row>
    <row r="145" customFormat="false" ht="15" hidden="false" customHeight="false" outlineLevel="0" collapsed="false">
      <c r="A145" s="24"/>
      <c r="B145" s="25"/>
      <c r="C145" s="21"/>
      <c r="D145" s="19"/>
      <c r="E145" s="19"/>
      <c r="F145" s="19"/>
      <c r="G145" s="26"/>
      <c r="H145" s="27"/>
      <c r="I145" s="28"/>
      <c r="J145" s="19"/>
      <c r="K145" s="28"/>
      <c r="L145" s="29" t="str">
        <f aca="false">IF(AC145="","",LEFT(AC145,LEN(AC145)-2))</f>
        <v/>
      </c>
      <c r="M145" s="30"/>
      <c r="N145" s="30"/>
      <c r="O145" s="32" t="str">
        <f aca="false">IF(TRIM(C145&amp;"")="","",RIGHT(SUBSTITUTE(SUBSTITUTE(C145&amp;""," ",""),"*",""),4))</f>
        <v/>
      </c>
      <c r="P145" s="32" t="n">
        <f aca="false">IF(O145="",0,IFERROR(MATCH(O145,Vans!$D$2:$D$51,0),IFERROR(MATCH(VALUE(O145),Vans!$D$2:$D$51,0),0)))</f>
        <v>0</v>
      </c>
      <c r="Q145" s="32" t="str">
        <f aca="false">IF(P145=0,"",INDEX(Vans!$A$2:$A$51,P145)&amp;"")</f>
        <v/>
      </c>
      <c r="R145" s="32" t="str">
        <f aca="false">IF(A145="","",IF(TRIM(D145&amp;"")&lt;&gt;"",SUBSTITUTE(UPPER(TRIM(D145&amp;""))," ",""),SUBSTITUTE(UPPER(Q145)," ","")))</f>
        <v/>
      </c>
      <c r="S145" s="32" t="n">
        <f aca="false">IF(R145="",0,IFERROR(MATCH(R145,Vans!$G$2:$G$51,0),0))</f>
        <v>0</v>
      </c>
      <c r="T145" s="32" t="str">
        <f aca="false">IF(S145=0,"",INDEX(Vans!$B$2:$B$51,S145)&amp;"")</f>
        <v/>
      </c>
      <c r="U145" s="32" t="str">
        <f aca="false">IF(S145=0,"",INDEX(Vans!$C$2:$C$51,S145))</f>
        <v/>
      </c>
      <c r="V145" s="32" t="str">
        <f aca="false">IF(TRIM(F145&amp;"")="","",IF(ISNUMBER(SEARCH("adblue",F145)),"AdBlue",IF(OR(ISNUMBER(SEARCH("diesel",F145)),ISNUMBER(SEARCH("derv",F145)),ISNUMBER(SEARCH("ulsd",F145))),"Diesel",IF(OR(ISNUMBER(SEARCH("unleaded",F145)),ISNUMBER(SEARCH("petrol",F145)),ISNUMBER(SEARCH("ulp",F145))),"Petrol",IF(OR(ISNUMBER(SEARCH("electric",F145)),ISNUMBER(SEARCH("charg",F145)),ISNUMBER(SEARCH("kwh",F145))),"Electric","Other")))))</f>
        <v/>
      </c>
      <c r="W145" s="34" t="str">
        <f aca="false">IF(TRIM(B145&amp;"")&lt;&gt;"",IFERROR(MOD(B145*1,1),""),IF(A145="","",IFERROR(IF(MOD(A145*1,1)&gt;0,MOD(A145*1,1),""),"")))</f>
        <v/>
      </c>
      <c r="X145" s="35" t="str">
        <f aca="false">IF(A145="","",IFERROR(INT(A145*1),""))</f>
        <v/>
      </c>
      <c r="Y145" s="32" t="str">
        <f aca="false">IF(OR(X145="",NOT(OR(V145="Diesel",V145="Petrol"))),"",MAX(IF(O145="",0,COUNTIFS($O$2:$O$501,O145,$X$2:$X$501,X145,$V$2:$V$501,"Diesel")+COUNTIFS($O$2:$O$501,O145,$X$2:$X$501,X145,$V$2:$V$501,"Petrol")),IF(R145="",0,COUNTIFS($R$2:$R$501,R145,$X$2:$X$501,X145,$V$2:$V$501,"Diesel")+COUNTIFS($R$2:$R$501,R145,$X$2:$X$501,X145,$V$2:$V$501,"Petrol"))))</f>
        <v/>
      </c>
      <c r="Z145" s="32" t="str">
        <f aca="false">IF(OR(R145="",TRIM(I145&amp;"")="",NOT(OR(V145="Diesel",V145="Petrol"))),"",IFERROR(_xlfn.MAXIFS($I$2:$I$501,$R$2:$R$501,R145,$I$2:$I$501,"&lt;"&amp;I145,$V$2:$V$501,"&lt;&gt;AdBlue",$V$2:$V$501,"&lt;&gt;Other"),""))</f>
        <v/>
      </c>
      <c r="AA145" s="32" t="str">
        <f aca="false">IF(OR(Z145="",N(Z145)=0),"",I145-Z145)</f>
        <v/>
      </c>
      <c r="AB145" s="32" t="str">
        <f aca="false">IF(OR(R145="",TRIM(I145&amp;"")="",X145=""),"",IFERROR(_xlfn.MAXIFS($I$2:$I$501,$R$2:$R$501,R145,$X$2:$X$501,"&lt;"&amp;X145),""))</f>
        <v/>
      </c>
      <c r="AC145" s="32" t="str">
        <f aca="false">IF(V145="Other","Not fuel, ","")&amp;IFERROR(IF(AND(T145&lt;&gt;"",OR(AND(V145="Diesel",T145&lt;&gt;"Diesel"),AND(V145="Petrol",T145&lt;&gt;"Petrol",T145&lt;&gt;"Plug-in hybrid"),AND(V145="Electric",T145&lt;&gt;"Electric",T145&lt;&gt;"Plug-in hybrid"))),"Wrong fuel for this van, ",""),"")&amp;IFERROR(IF(AND(OR(V145="Diesel",V145="Petrol"),N(U145)&gt;0,G145*1&gt;N(U145)*(1+TankMargin)),"More than the tank holds, ",""),"")&amp;IF(AND(TRIM(D145&amp;"")&lt;&gt;"",Q145&lt;&gt;"",SUBSTITUTE(UPPER(Q145)," ","")&lt;&gt;R145),"Card used in another van, ","")&amp;IF(AND(TRIM(D145&amp;"")&lt;&gt;"",S145=0),"Not one of your vans, ","")&amp;IF(AND(A145&lt;&gt;"",R145="",O145&lt;&gt;"",P145=0),"Card not on your Vans list, ","")&amp;IF(N(Y145)&gt;1,"Filled twice that day, ","")&amp;IFERROR(IF(AND(AA145&lt;&gt;"",AA145&lt;MinMiles),"Only "&amp;TEXT(AA145,"#,##0")&amp;" miles since the previous fill, ",""),"")&amp;IFERROR(IF(AND(AB145&lt;&gt;"",N(AB145)&gt;0,I145*1&lt;N(AB145)),"Pump mileage lower than before, ",""),"")&amp;IFERROR(IF(AND(TRIM(I145&amp;"")&lt;&gt;"",TRIM(K145&amp;"")&lt;&gt;"",ABS(I145*1-K145*1)&gt;MileTolerance),"Pump mileage off from the odometer, ",""),"")&amp;IF(J145="No","No receipt from the driver, ","")&amp;IFERROR(IF(AND(W145&lt;&gt;"",OR(W145&lt;DayStart,W145&gt;DayEnd)),"Outside working hours, ",""),"")&amp;IFERROR(IF(AND(X145&lt;&gt;"",WEEKDAY(X145,2)=6,FlagSat="Yes"),"Saturday, ",""),"")&amp;IFERROR(IF(AND(X145&lt;&gt;"",WEEKDAY(X145,2)=7,FlagSun="Yes"),"Sunday, ",""),"")&amp;IF(AND(FlagPremium="Yes",OR(V145="Diesel",V145="Petrol"),OR(ISNUMBER(SEARCH("super",F145)),ISNUMBER(SEARCH("premium",F145)),ISNUMBER(SEARCH("ultimate",F145)),ISNUMBER(SEARCH("v-power",F145)),ISNUMBER(SEARCH("momentum",F145)),ISNUMBER(SEARCH("supreme",F145)))),"Premium fuel, ","")</f>
        <v/>
      </c>
      <c r="AD145" s="32" t="n">
        <f aca="false">IF(AC145="",0,1)</f>
        <v>0</v>
      </c>
      <c r="AE145" s="32" t="n">
        <f aca="false">IF(A145="",0,1)</f>
        <v>0</v>
      </c>
    </row>
    <row r="146" customFormat="false" ht="15" hidden="false" customHeight="false" outlineLevel="0" collapsed="false">
      <c r="A146" s="24"/>
      <c r="B146" s="25"/>
      <c r="C146" s="21"/>
      <c r="D146" s="19"/>
      <c r="E146" s="19"/>
      <c r="F146" s="19"/>
      <c r="G146" s="26"/>
      <c r="H146" s="27"/>
      <c r="I146" s="28"/>
      <c r="J146" s="19"/>
      <c r="K146" s="28"/>
      <c r="L146" s="29" t="str">
        <f aca="false">IF(AC146="","",LEFT(AC146,LEN(AC146)-2))</f>
        <v/>
      </c>
      <c r="M146" s="30"/>
      <c r="N146" s="30"/>
      <c r="O146" s="32" t="str">
        <f aca="false">IF(TRIM(C146&amp;"")="","",RIGHT(SUBSTITUTE(SUBSTITUTE(C146&amp;""," ",""),"*",""),4))</f>
        <v/>
      </c>
      <c r="P146" s="32" t="n">
        <f aca="false">IF(O146="",0,IFERROR(MATCH(O146,Vans!$D$2:$D$51,0),IFERROR(MATCH(VALUE(O146),Vans!$D$2:$D$51,0),0)))</f>
        <v>0</v>
      </c>
      <c r="Q146" s="32" t="str">
        <f aca="false">IF(P146=0,"",INDEX(Vans!$A$2:$A$51,P146)&amp;"")</f>
        <v/>
      </c>
      <c r="R146" s="32" t="str">
        <f aca="false">IF(A146="","",IF(TRIM(D146&amp;"")&lt;&gt;"",SUBSTITUTE(UPPER(TRIM(D146&amp;""))," ",""),SUBSTITUTE(UPPER(Q146)," ","")))</f>
        <v/>
      </c>
      <c r="S146" s="32" t="n">
        <f aca="false">IF(R146="",0,IFERROR(MATCH(R146,Vans!$G$2:$G$51,0),0))</f>
        <v>0</v>
      </c>
      <c r="T146" s="32" t="str">
        <f aca="false">IF(S146=0,"",INDEX(Vans!$B$2:$B$51,S146)&amp;"")</f>
        <v/>
      </c>
      <c r="U146" s="32" t="str">
        <f aca="false">IF(S146=0,"",INDEX(Vans!$C$2:$C$51,S146))</f>
        <v/>
      </c>
      <c r="V146" s="32" t="str">
        <f aca="false">IF(TRIM(F146&amp;"")="","",IF(ISNUMBER(SEARCH("adblue",F146)),"AdBlue",IF(OR(ISNUMBER(SEARCH("diesel",F146)),ISNUMBER(SEARCH("derv",F146)),ISNUMBER(SEARCH("ulsd",F146))),"Diesel",IF(OR(ISNUMBER(SEARCH("unleaded",F146)),ISNUMBER(SEARCH("petrol",F146)),ISNUMBER(SEARCH("ulp",F146))),"Petrol",IF(OR(ISNUMBER(SEARCH("electric",F146)),ISNUMBER(SEARCH("charg",F146)),ISNUMBER(SEARCH("kwh",F146))),"Electric","Other")))))</f>
        <v/>
      </c>
      <c r="W146" s="34" t="str">
        <f aca="false">IF(TRIM(B146&amp;"")&lt;&gt;"",IFERROR(MOD(B146*1,1),""),IF(A146="","",IFERROR(IF(MOD(A146*1,1)&gt;0,MOD(A146*1,1),""),"")))</f>
        <v/>
      </c>
      <c r="X146" s="35" t="str">
        <f aca="false">IF(A146="","",IFERROR(INT(A146*1),""))</f>
        <v/>
      </c>
      <c r="Y146" s="32" t="str">
        <f aca="false">IF(OR(X146="",NOT(OR(V146="Diesel",V146="Petrol"))),"",MAX(IF(O146="",0,COUNTIFS($O$2:$O$501,O146,$X$2:$X$501,X146,$V$2:$V$501,"Diesel")+COUNTIFS($O$2:$O$501,O146,$X$2:$X$501,X146,$V$2:$V$501,"Petrol")),IF(R146="",0,COUNTIFS($R$2:$R$501,R146,$X$2:$X$501,X146,$V$2:$V$501,"Diesel")+COUNTIFS($R$2:$R$501,R146,$X$2:$X$501,X146,$V$2:$V$501,"Petrol"))))</f>
        <v/>
      </c>
      <c r="Z146" s="32" t="str">
        <f aca="false">IF(OR(R146="",TRIM(I146&amp;"")="",NOT(OR(V146="Diesel",V146="Petrol"))),"",IFERROR(_xlfn.MAXIFS($I$2:$I$501,$R$2:$R$501,R146,$I$2:$I$501,"&lt;"&amp;I146,$V$2:$V$501,"&lt;&gt;AdBlue",$V$2:$V$501,"&lt;&gt;Other"),""))</f>
        <v/>
      </c>
      <c r="AA146" s="32" t="str">
        <f aca="false">IF(OR(Z146="",N(Z146)=0),"",I146-Z146)</f>
        <v/>
      </c>
      <c r="AB146" s="32" t="str">
        <f aca="false">IF(OR(R146="",TRIM(I146&amp;"")="",X146=""),"",IFERROR(_xlfn.MAXIFS($I$2:$I$501,$R$2:$R$501,R146,$X$2:$X$501,"&lt;"&amp;X146),""))</f>
        <v/>
      </c>
      <c r="AC146" s="32" t="str">
        <f aca="false">IF(V146="Other","Not fuel, ","")&amp;IFERROR(IF(AND(T146&lt;&gt;"",OR(AND(V146="Diesel",T146&lt;&gt;"Diesel"),AND(V146="Petrol",T146&lt;&gt;"Petrol",T146&lt;&gt;"Plug-in hybrid"),AND(V146="Electric",T146&lt;&gt;"Electric",T146&lt;&gt;"Plug-in hybrid"))),"Wrong fuel for this van, ",""),"")&amp;IFERROR(IF(AND(OR(V146="Diesel",V146="Petrol"),N(U146)&gt;0,G146*1&gt;N(U146)*(1+TankMargin)),"More than the tank holds, ",""),"")&amp;IF(AND(TRIM(D146&amp;"")&lt;&gt;"",Q146&lt;&gt;"",SUBSTITUTE(UPPER(Q146)," ","")&lt;&gt;R146),"Card used in another van, ","")&amp;IF(AND(TRIM(D146&amp;"")&lt;&gt;"",S146=0),"Not one of your vans, ","")&amp;IF(AND(A146&lt;&gt;"",R146="",O146&lt;&gt;"",P146=0),"Card not on your Vans list, ","")&amp;IF(N(Y146)&gt;1,"Filled twice that day, ","")&amp;IFERROR(IF(AND(AA146&lt;&gt;"",AA146&lt;MinMiles),"Only "&amp;TEXT(AA146,"#,##0")&amp;" miles since the previous fill, ",""),"")&amp;IFERROR(IF(AND(AB146&lt;&gt;"",N(AB146)&gt;0,I146*1&lt;N(AB146)),"Pump mileage lower than before, ",""),"")&amp;IFERROR(IF(AND(TRIM(I146&amp;"")&lt;&gt;"",TRIM(K146&amp;"")&lt;&gt;"",ABS(I146*1-K146*1)&gt;MileTolerance),"Pump mileage off from the odometer, ",""),"")&amp;IF(J146="No","No receipt from the driver, ","")&amp;IFERROR(IF(AND(W146&lt;&gt;"",OR(W146&lt;DayStart,W146&gt;DayEnd)),"Outside working hours, ",""),"")&amp;IFERROR(IF(AND(X146&lt;&gt;"",WEEKDAY(X146,2)=6,FlagSat="Yes"),"Saturday, ",""),"")&amp;IFERROR(IF(AND(X146&lt;&gt;"",WEEKDAY(X146,2)=7,FlagSun="Yes"),"Sunday, ",""),"")&amp;IF(AND(FlagPremium="Yes",OR(V146="Diesel",V146="Petrol"),OR(ISNUMBER(SEARCH("super",F146)),ISNUMBER(SEARCH("premium",F146)),ISNUMBER(SEARCH("ultimate",F146)),ISNUMBER(SEARCH("v-power",F146)),ISNUMBER(SEARCH("momentum",F146)),ISNUMBER(SEARCH("supreme",F146)))),"Premium fuel, ","")</f>
        <v/>
      </c>
      <c r="AD146" s="32" t="n">
        <f aca="false">IF(AC146="",0,1)</f>
        <v>0</v>
      </c>
      <c r="AE146" s="32" t="n">
        <f aca="false">IF(A146="",0,1)</f>
        <v>0</v>
      </c>
    </row>
    <row r="147" customFormat="false" ht="15" hidden="false" customHeight="false" outlineLevel="0" collapsed="false">
      <c r="A147" s="24"/>
      <c r="B147" s="25"/>
      <c r="C147" s="21"/>
      <c r="D147" s="19"/>
      <c r="E147" s="19"/>
      <c r="F147" s="19"/>
      <c r="G147" s="26"/>
      <c r="H147" s="27"/>
      <c r="I147" s="28"/>
      <c r="J147" s="19"/>
      <c r="K147" s="28"/>
      <c r="L147" s="29" t="str">
        <f aca="false">IF(AC147="","",LEFT(AC147,LEN(AC147)-2))</f>
        <v/>
      </c>
      <c r="M147" s="30"/>
      <c r="N147" s="30"/>
      <c r="O147" s="32" t="str">
        <f aca="false">IF(TRIM(C147&amp;"")="","",RIGHT(SUBSTITUTE(SUBSTITUTE(C147&amp;""," ",""),"*",""),4))</f>
        <v/>
      </c>
      <c r="P147" s="32" t="n">
        <f aca="false">IF(O147="",0,IFERROR(MATCH(O147,Vans!$D$2:$D$51,0),IFERROR(MATCH(VALUE(O147),Vans!$D$2:$D$51,0),0)))</f>
        <v>0</v>
      </c>
      <c r="Q147" s="32" t="str">
        <f aca="false">IF(P147=0,"",INDEX(Vans!$A$2:$A$51,P147)&amp;"")</f>
        <v/>
      </c>
      <c r="R147" s="32" t="str">
        <f aca="false">IF(A147="","",IF(TRIM(D147&amp;"")&lt;&gt;"",SUBSTITUTE(UPPER(TRIM(D147&amp;""))," ",""),SUBSTITUTE(UPPER(Q147)," ","")))</f>
        <v/>
      </c>
      <c r="S147" s="32" t="n">
        <f aca="false">IF(R147="",0,IFERROR(MATCH(R147,Vans!$G$2:$G$51,0),0))</f>
        <v>0</v>
      </c>
      <c r="T147" s="32" t="str">
        <f aca="false">IF(S147=0,"",INDEX(Vans!$B$2:$B$51,S147)&amp;"")</f>
        <v/>
      </c>
      <c r="U147" s="32" t="str">
        <f aca="false">IF(S147=0,"",INDEX(Vans!$C$2:$C$51,S147))</f>
        <v/>
      </c>
      <c r="V147" s="32" t="str">
        <f aca="false">IF(TRIM(F147&amp;"")="","",IF(ISNUMBER(SEARCH("adblue",F147)),"AdBlue",IF(OR(ISNUMBER(SEARCH("diesel",F147)),ISNUMBER(SEARCH("derv",F147)),ISNUMBER(SEARCH("ulsd",F147))),"Diesel",IF(OR(ISNUMBER(SEARCH("unleaded",F147)),ISNUMBER(SEARCH("petrol",F147)),ISNUMBER(SEARCH("ulp",F147))),"Petrol",IF(OR(ISNUMBER(SEARCH("electric",F147)),ISNUMBER(SEARCH("charg",F147)),ISNUMBER(SEARCH("kwh",F147))),"Electric","Other")))))</f>
        <v/>
      </c>
      <c r="W147" s="34" t="str">
        <f aca="false">IF(TRIM(B147&amp;"")&lt;&gt;"",IFERROR(MOD(B147*1,1),""),IF(A147="","",IFERROR(IF(MOD(A147*1,1)&gt;0,MOD(A147*1,1),""),"")))</f>
        <v/>
      </c>
      <c r="X147" s="35" t="str">
        <f aca="false">IF(A147="","",IFERROR(INT(A147*1),""))</f>
        <v/>
      </c>
      <c r="Y147" s="32" t="str">
        <f aca="false">IF(OR(X147="",NOT(OR(V147="Diesel",V147="Petrol"))),"",MAX(IF(O147="",0,COUNTIFS($O$2:$O$501,O147,$X$2:$X$501,X147,$V$2:$V$501,"Diesel")+COUNTIFS($O$2:$O$501,O147,$X$2:$X$501,X147,$V$2:$V$501,"Petrol")),IF(R147="",0,COUNTIFS($R$2:$R$501,R147,$X$2:$X$501,X147,$V$2:$V$501,"Diesel")+COUNTIFS($R$2:$R$501,R147,$X$2:$X$501,X147,$V$2:$V$501,"Petrol"))))</f>
        <v/>
      </c>
      <c r="Z147" s="32" t="str">
        <f aca="false">IF(OR(R147="",TRIM(I147&amp;"")="",NOT(OR(V147="Diesel",V147="Petrol"))),"",IFERROR(_xlfn.MAXIFS($I$2:$I$501,$R$2:$R$501,R147,$I$2:$I$501,"&lt;"&amp;I147,$V$2:$V$501,"&lt;&gt;AdBlue",$V$2:$V$501,"&lt;&gt;Other"),""))</f>
        <v/>
      </c>
      <c r="AA147" s="32" t="str">
        <f aca="false">IF(OR(Z147="",N(Z147)=0),"",I147-Z147)</f>
        <v/>
      </c>
      <c r="AB147" s="32" t="str">
        <f aca="false">IF(OR(R147="",TRIM(I147&amp;"")="",X147=""),"",IFERROR(_xlfn.MAXIFS($I$2:$I$501,$R$2:$R$501,R147,$X$2:$X$501,"&lt;"&amp;X147),""))</f>
        <v/>
      </c>
      <c r="AC147" s="32" t="str">
        <f aca="false">IF(V147="Other","Not fuel, ","")&amp;IFERROR(IF(AND(T147&lt;&gt;"",OR(AND(V147="Diesel",T147&lt;&gt;"Diesel"),AND(V147="Petrol",T147&lt;&gt;"Petrol",T147&lt;&gt;"Plug-in hybrid"),AND(V147="Electric",T147&lt;&gt;"Electric",T147&lt;&gt;"Plug-in hybrid"))),"Wrong fuel for this van, ",""),"")&amp;IFERROR(IF(AND(OR(V147="Diesel",V147="Petrol"),N(U147)&gt;0,G147*1&gt;N(U147)*(1+TankMargin)),"More than the tank holds, ",""),"")&amp;IF(AND(TRIM(D147&amp;"")&lt;&gt;"",Q147&lt;&gt;"",SUBSTITUTE(UPPER(Q147)," ","")&lt;&gt;R147),"Card used in another van, ","")&amp;IF(AND(TRIM(D147&amp;"")&lt;&gt;"",S147=0),"Not one of your vans, ","")&amp;IF(AND(A147&lt;&gt;"",R147="",O147&lt;&gt;"",P147=0),"Card not on your Vans list, ","")&amp;IF(N(Y147)&gt;1,"Filled twice that day, ","")&amp;IFERROR(IF(AND(AA147&lt;&gt;"",AA147&lt;MinMiles),"Only "&amp;TEXT(AA147,"#,##0")&amp;" miles since the previous fill, ",""),"")&amp;IFERROR(IF(AND(AB147&lt;&gt;"",N(AB147)&gt;0,I147*1&lt;N(AB147)),"Pump mileage lower than before, ",""),"")&amp;IFERROR(IF(AND(TRIM(I147&amp;"")&lt;&gt;"",TRIM(K147&amp;"")&lt;&gt;"",ABS(I147*1-K147*1)&gt;MileTolerance),"Pump mileage off from the odometer, ",""),"")&amp;IF(J147="No","No receipt from the driver, ","")&amp;IFERROR(IF(AND(W147&lt;&gt;"",OR(W147&lt;DayStart,W147&gt;DayEnd)),"Outside working hours, ",""),"")&amp;IFERROR(IF(AND(X147&lt;&gt;"",WEEKDAY(X147,2)=6,FlagSat="Yes"),"Saturday, ",""),"")&amp;IFERROR(IF(AND(X147&lt;&gt;"",WEEKDAY(X147,2)=7,FlagSun="Yes"),"Sunday, ",""),"")&amp;IF(AND(FlagPremium="Yes",OR(V147="Diesel",V147="Petrol"),OR(ISNUMBER(SEARCH("super",F147)),ISNUMBER(SEARCH("premium",F147)),ISNUMBER(SEARCH("ultimate",F147)),ISNUMBER(SEARCH("v-power",F147)),ISNUMBER(SEARCH("momentum",F147)),ISNUMBER(SEARCH("supreme",F147)))),"Premium fuel, ","")</f>
        <v/>
      </c>
      <c r="AD147" s="32" t="n">
        <f aca="false">IF(AC147="",0,1)</f>
        <v>0</v>
      </c>
      <c r="AE147" s="32" t="n">
        <f aca="false">IF(A147="",0,1)</f>
        <v>0</v>
      </c>
    </row>
    <row r="148" customFormat="false" ht="15" hidden="false" customHeight="false" outlineLevel="0" collapsed="false">
      <c r="A148" s="24"/>
      <c r="B148" s="25"/>
      <c r="C148" s="21"/>
      <c r="D148" s="19"/>
      <c r="E148" s="19"/>
      <c r="F148" s="19"/>
      <c r="G148" s="26"/>
      <c r="H148" s="27"/>
      <c r="I148" s="28"/>
      <c r="J148" s="19"/>
      <c r="K148" s="28"/>
      <c r="L148" s="29" t="str">
        <f aca="false">IF(AC148="","",LEFT(AC148,LEN(AC148)-2))</f>
        <v/>
      </c>
      <c r="M148" s="30"/>
      <c r="N148" s="30"/>
      <c r="O148" s="32" t="str">
        <f aca="false">IF(TRIM(C148&amp;"")="","",RIGHT(SUBSTITUTE(SUBSTITUTE(C148&amp;""," ",""),"*",""),4))</f>
        <v/>
      </c>
      <c r="P148" s="32" t="n">
        <f aca="false">IF(O148="",0,IFERROR(MATCH(O148,Vans!$D$2:$D$51,0),IFERROR(MATCH(VALUE(O148),Vans!$D$2:$D$51,0),0)))</f>
        <v>0</v>
      </c>
      <c r="Q148" s="32" t="str">
        <f aca="false">IF(P148=0,"",INDEX(Vans!$A$2:$A$51,P148)&amp;"")</f>
        <v/>
      </c>
      <c r="R148" s="32" t="str">
        <f aca="false">IF(A148="","",IF(TRIM(D148&amp;"")&lt;&gt;"",SUBSTITUTE(UPPER(TRIM(D148&amp;""))," ",""),SUBSTITUTE(UPPER(Q148)," ","")))</f>
        <v/>
      </c>
      <c r="S148" s="32" t="n">
        <f aca="false">IF(R148="",0,IFERROR(MATCH(R148,Vans!$G$2:$G$51,0),0))</f>
        <v>0</v>
      </c>
      <c r="T148" s="32" t="str">
        <f aca="false">IF(S148=0,"",INDEX(Vans!$B$2:$B$51,S148)&amp;"")</f>
        <v/>
      </c>
      <c r="U148" s="32" t="str">
        <f aca="false">IF(S148=0,"",INDEX(Vans!$C$2:$C$51,S148))</f>
        <v/>
      </c>
      <c r="V148" s="32" t="str">
        <f aca="false">IF(TRIM(F148&amp;"")="","",IF(ISNUMBER(SEARCH("adblue",F148)),"AdBlue",IF(OR(ISNUMBER(SEARCH("diesel",F148)),ISNUMBER(SEARCH("derv",F148)),ISNUMBER(SEARCH("ulsd",F148))),"Diesel",IF(OR(ISNUMBER(SEARCH("unleaded",F148)),ISNUMBER(SEARCH("petrol",F148)),ISNUMBER(SEARCH("ulp",F148))),"Petrol",IF(OR(ISNUMBER(SEARCH("electric",F148)),ISNUMBER(SEARCH("charg",F148)),ISNUMBER(SEARCH("kwh",F148))),"Electric","Other")))))</f>
        <v/>
      </c>
      <c r="W148" s="34" t="str">
        <f aca="false">IF(TRIM(B148&amp;"")&lt;&gt;"",IFERROR(MOD(B148*1,1),""),IF(A148="","",IFERROR(IF(MOD(A148*1,1)&gt;0,MOD(A148*1,1),""),"")))</f>
        <v/>
      </c>
      <c r="X148" s="35" t="str">
        <f aca="false">IF(A148="","",IFERROR(INT(A148*1),""))</f>
        <v/>
      </c>
      <c r="Y148" s="32" t="str">
        <f aca="false">IF(OR(X148="",NOT(OR(V148="Diesel",V148="Petrol"))),"",MAX(IF(O148="",0,COUNTIFS($O$2:$O$501,O148,$X$2:$X$501,X148,$V$2:$V$501,"Diesel")+COUNTIFS($O$2:$O$501,O148,$X$2:$X$501,X148,$V$2:$V$501,"Petrol")),IF(R148="",0,COUNTIFS($R$2:$R$501,R148,$X$2:$X$501,X148,$V$2:$V$501,"Diesel")+COUNTIFS($R$2:$R$501,R148,$X$2:$X$501,X148,$V$2:$V$501,"Petrol"))))</f>
        <v/>
      </c>
      <c r="Z148" s="32" t="str">
        <f aca="false">IF(OR(R148="",TRIM(I148&amp;"")="",NOT(OR(V148="Diesel",V148="Petrol"))),"",IFERROR(_xlfn.MAXIFS($I$2:$I$501,$R$2:$R$501,R148,$I$2:$I$501,"&lt;"&amp;I148,$V$2:$V$501,"&lt;&gt;AdBlue",$V$2:$V$501,"&lt;&gt;Other"),""))</f>
        <v/>
      </c>
      <c r="AA148" s="32" t="str">
        <f aca="false">IF(OR(Z148="",N(Z148)=0),"",I148-Z148)</f>
        <v/>
      </c>
      <c r="AB148" s="32" t="str">
        <f aca="false">IF(OR(R148="",TRIM(I148&amp;"")="",X148=""),"",IFERROR(_xlfn.MAXIFS($I$2:$I$501,$R$2:$R$501,R148,$X$2:$X$501,"&lt;"&amp;X148),""))</f>
        <v/>
      </c>
      <c r="AC148" s="32" t="str">
        <f aca="false">IF(V148="Other","Not fuel, ","")&amp;IFERROR(IF(AND(T148&lt;&gt;"",OR(AND(V148="Diesel",T148&lt;&gt;"Diesel"),AND(V148="Petrol",T148&lt;&gt;"Petrol",T148&lt;&gt;"Plug-in hybrid"),AND(V148="Electric",T148&lt;&gt;"Electric",T148&lt;&gt;"Plug-in hybrid"))),"Wrong fuel for this van, ",""),"")&amp;IFERROR(IF(AND(OR(V148="Diesel",V148="Petrol"),N(U148)&gt;0,G148*1&gt;N(U148)*(1+TankMargin)),"More than the tank holds, ",""),"")&amp;IF(AND(TRIM(D148&amp;"")&lt;&gt;"",Q148&lt;&gt;"",SUBSTITUTE(UPPER(Q148)," ","")&lt;&gt;R148),"Card used in another van, ","")&amp;IF(AND(TRIM(D148&amp;"")&lt;&gt;"",S148=0),"Not one of your vans, ","")&amp;IF(AND(A148&lt;&gt;"",R148="",O148&lt;&gt;"",P148=0),"Card not on your Vans list, ","")&amp;IF(N(Y148)&gt;1,"Filled twice that day, ","")&amp;IFERROR(IF(AND(AA148&lt;&gt;"",AA148&lt;MinMiles),"Only "&amp;TEXT(AA148,"#,##0")&amp;" miles since the previous fill, ",""),"")&amp;IFERROR(IF(AND(AB148&lt;&gt;"",N(AB148)&gt;0,I148*1&lt;N(AB148)),"Pump mileage lower than before, ",""),"")&amp;IFERROR(IF(AND(TRIM(I148&amp;"")&lt;&gt;"",TRIM(K148&amp;"")&lt;&gt;"",ABS(I148*1-K148*1)&gt;MileTolerance),"Pump mileage off from the odometer, ",""),"")&amp;IF(J148="No","No receipt from the driver, ","")&amp;IFERROR(IF(AND(W148&lt;&gt;"",OR(W148&lt;DayStart,W148&gt;DayEnd)),"Outside working hours, ",""),"")&amp;IFERROR(IF(AND(X148&lt;&gt;"",WEEKDAY(X148,2)=6,FlagSat="Yes"),"Saturday, ",""),"")&amp;IFERROR(IF(AND(X148&lt;&gt;"",WEEKDAY(X148,2)=7,FlagSun="Yes"),"Sunday, ",""),"")&amp;IF(AND(FlagPremium="Yes",OR(V148="Diesel",V148="Petrol"),OR(ISNUMBER(SEARCH("super",F148)),ISNUMBER(SEARCH("premium",F148)),ISNUMBER(SEARCH("ultimate",F148)),ISNUMBER(SEARCH("v-power",F148)),ISNUMBER(SEARCH("momentum",F148)),ISNUMBER(SEARCH("supreme",F148)))),"Premium fuel, ","")</f>
        <v/>
      </c>
      <c r="AD148" s="32" t="n">
        <f aca="false">IF(AC148="",0,1)</f>
        <v>0</v>
      </c>
      <c r="AE148" s="32" t="n">
        <f aca="false">IF(A148="",0,1)</f>
        <v>0</v>
      </c>
    </row>
    <row r="149" customFormat="false" ht="15" hidden="false" customHeight="false" outlineLevel="0" collapsed="false">
      <c r="A149" s="24"/>
      <c r="B149" s="25"/>
      <c r="C149" s="21"/>
      <c r="D149" s="19"/>
      <c r="E149" s="19"/>
      <c r="F149" s="19"/>
      <c r="G149" s="26"/>
      <c r="H149" s="27"/>
      <c r="I149" s="28"/>
      <c r="J149" s="19"/>
      <c r="K149" s="28"/>
      <c r="L149" s="29" t="str">
        <f aca="false">IF(AC149="","",LEFT(AC149,LEN(AC149)-2))</f>
        <v/>
      </c>
      <c r="M149" s="30"/>
      <c r="N149" s="30"/>
      <c r="O149" s="32" t="str">
        <f aca="false">IF(TRIM(C149&amp;"")="","",RIGHT(SUBSTITUTE(SUBSTITUTE(C149&amp;""," ",""),"*",""),4))</f>
        <v/>
      </c>
      <c r="P149" s="32" t="n">
        <f aca="false">IF(O149="",0,IFERROR(MATCH(O149,Vans!$D$2:$D$51,0),IFERROR(MATCH(VALUE(O149),Vans!$D$2:$D$51,0),0)))</f>
        <v>0</v>
      </c>
      <c r="Q149" s="32" t="str">
        <f aca="false">IF(P149=0,"",INDEX(Vans!$A$2:$A$51,P149)&amp;"")</f>
        <v/>
      </c>
      <c r="R149" s="32" t="str">
        <f aca="false">IF(A149="","",IF(TRIM(D149&amp;"")&lt;&gt;"",SUBSTITUTE(UPPER(TRIM(D149&amp;""))," ",""),SUBSTITUTE(UPPER(Q149)," ","")))</f>
        <v/>
      </c>
      <c r="S149" s="32" t="n">
        <f aca="false">IF(R149="",0,IFERROR(MATCH(R149,Vans!$G$2:$G$51,0),0))</f>
        <v>0</v>
      </c>
      <c r="T149" s="32" t="str">
        <f aca="false">IF(S149=0,"",INDEX(Vans!$B$2:$B$51,S149)&amp;"")</f>
        <v/>
      </c>
      <c r="U149" s="32" t="str">
        <f aca="false">IF(S149=0,"",INDEX(Vans!$C$2:$C$51,S149))</f>
        <v/>
      </c>
      <c r="V149" s="32" t="str">
        <f aca="false">IF(TRIM(F149&amp;"")="","",IF(ISNUMBER(SEARCH("adblue",F149)),"AdBlue",IF(OR(ISNUMBER(SEARCH("diesel",F149)),ISNUMBER(SEARCH("derv",F149)),ISNUMBER(SEARCH("ulsd",F149))),"Diesel",IF(OR(ISNUMBER(SEARCH("unleaded",F149)),ISNUMBER(SEARCH("petrol",F149)),ISNUMBER(SEARCH("ulp",F149))),"Petrol",IF(OR(ISNUMBER(SEARCH("electric",F149)),ISNUMBER(SEARCH("charg",F149)),ISNUMBER(SEARCH("kwh",F149))),"Electric","Other")))))</f>
        <v/>
      </c>
      <c r="W149" s="34" t="str">
        <f aca="false">IF(TRIM(B149&amp;"")&lt;&gt;"",IFERROR(MOD(B149*1,1),""),IF(A149="","",IFERROR(IF(MOD(A149*1,1)&gt;0,MOD(A149*1,1),""),"")))</f>
        <v/>
      </c>
      <c r="X149" s="35" t="str">
        <f aca="false">IF(A149="","",IFERROR(INT(A149*1),""))</f>
        <v/>
      </c>
      <c r="Y149" s="32" t="str">
        <f aca="false">IF(OR(X149="",NOT(OR(V149="Diesel",V149="Petrol"))),"",MAX(IF(O149="",0,COUNTIFS($O$2:$O$501,O149,$X$2:$X$501,X149,$V$2:$V$501,"Diesel")+COUNTIFS($O$2:$O$501,O149,$X$2:$X$501,X149,$V$2:$V$501,"Petrol")),IF(R149="",0,COUNTIFS($R$2:$R$501,R149,$X$2:$X$501,X149,$V$2:$V$501,"Diesel")+COUNTIFS($R$2:$R$501,R149,$X$2:$X$501,X149,$V$2:$V$501,"Petrol"))))</f>
        <v/>
      </c>
      <c r="Z149" s="32" t="str">
        <f aca="false">IF(OR(R149="",TRIM(I149&amp;"")="",NOT(OR(V149="Diesel",V149="Petrol"))),"",IFERROR(_xlfn.MAXIFS($I$2:$I$501,$R$2:$R$501,R149,$I$2:$I$501,"&lt;"&amp;I149,$V$2:$V$501,"&lt;&gt;AdBlue",$V$2:$V$501,"&lt;&gt;Other"),""))</f>
        <v/>
      </c>
      <c r="AA149" s="32" t="str">
        <f aca="false">IF(OR(Z149="",N(Z149)=0),"",I149-Z149)</f>
        <v/>
      </c>
      <c r="AB149" s="32" t="str">
        <f aca="false">IF(OR(R149="",TRIM(I149&amp;"")="",X149=""),"",IFERROR(_xlfn.MAXIFS($I$2:$I$501,$R$2:$R$501,R149,$X$2:$X$501,"&lt;"&amp;X149),""))</f>
        <v/>
      </c>
      <c r="AC149" s="32" t="str">
        <f aca="false">IF(V149="Other","Not fuel, ","")&amp;IFERROR(IF(AND(T149&lt;&gt;"",OR(AND(V149="Diesel",T149&lt;&gt;"Diesel"),AND(V149="Petrol",T149&lt;&gt;"Petrol",T149&lt;&gt;"Plug-in hybrid"),AND(V149="Electric",T149&lt;&gt;"Electric",T149&lt;&gt;"Plug-in hybrid"))),"Wrong fuel for this van, ",""),"")&amp;IFERROR(IF(AND(OR(V149="Diesel",V149="Petrol"),N(U149)&gt;0,G149*1&gt;N(U149)*(1+TankMargin)),"More than the tank holds, ",""),"")&amp;IF(AND(TRIM(D149&amp;"")&lt;&gt;"",Q149&lt;&gt;"",SUBSTITUTE(UPPER(Q149)," ","")&lt;&gt;R149),"Card used in another van, ","")&amp;IF(AND(TRIM(D149&amp;"")&lt;&gt;"",S149=0),"Not one of your vans, ","")&amp;IF(AND(A149&lt;&gt;"",R149="",O149&lt;&gt;"",P149=0),"Card not on your Vans list, ","")&amp;IF(N(Y149)&gt;1,"Filled twice that day, ","")&amp;IFERROR(IF(AND(AA149&lt;&gt;"",AA149&lt;MinMiles),"Only "&amp;TEXT(AA149,"#,##0")&amp;" miles since the previous fill, ",""),"")&amp;IFERROR(IF(AND(AB149&lt;&gt;"",N(AB149)&gt;0,I149*1&lt;N(AB149)),"Pump mileage lower than before, ",""),"")&amp;IFERROR(IF(AND(TRIM(I149&amp;"")&lt;&gt;"",TRIM(K149&amp;"")&lt;&gt;"",ABS(I149*1-K149*1)&gt;MileTolerance),"Pump mileage off from the odometer, ",""),"")&amp;IF(J149="No","No receipt from the driver, ","")&amp;IFERROR(IF(AND(W149&lt;&gt;"",OR(W149&lt;DayStart,W149&gt;DayEnd)),"Outside working hours, ",""),"")&amp;IFERROR(IF(AND(X149&lt;&gt;"",WEEKDAY(X149,2)=6,FlagSat="Yes"),"Saturday, ",""),"")&amp;IFERROR(IF(AND(X149&lt;&gt;"",WEEKDAY(X149,2)=7,FlagSun="Yes"),"Sunday, ",""),"")&amp;IF(AND(FlagPremium="Yes",OR(V149="Diesel",V149="Petrol"),OR(ISNUMBER(SEARCH("super",F149)),ISNUMBER(SEARCH("premium",F149)),ISNUMBER(SEARCH("ultimate",F149)),ISNUMBER(SEARCH("v-power",F149)),ISNUMBER(SEARCH("momentum",F149)),ISNUMBER(SEARCH("supreme",F149)))),"Premium fuel, ","")</f>
        <v/>
      </c>
      <c r="AD149" s="32" t="n">
        <f aca="false">IF(AC149="",0,1)</f>
        <v>0</v>
      </c>
      <c r="AE149" s="32" t="n">
        <f aca="false">IF(A149="",0,1)</f>
        <v>0</v>
      </c>
    </row>
    <row r="150" customFormat="false" ht="15" hidden="false" customHeight="false" outlineLevel="0" collapsed="false">
      <c r="A150" s="24"/>
      <c r="B150" s="25"/>
      <c r="C150" s="21"/>
      <c r="D150" s="19"/>
      <c r="E150" s="19"/>
      <c r="F150" s="19"/>
      <c r="G150" s="26"/>
      <c r="H150" s="27"/>
      <c r="I150" s="28"/>
      <c r="J150" s="19"/>
      <c r="K150" s="28"/>
      <c r="L150" s="29" t="str">
        <f aca="false">IF(AC150="","",LEFT(AC150,LEN(AC150)-2))</f>
        <v/>
      </c>
      <c r="M150" s="30"/>
      <c r="N150" s="30"/>
      <c r="O150" s="32" t="str">
        <f aca="false">IF(TRIM(C150&amp;"")="","",RIGHT(SUBSTITUTE(SUBSTITUTE(C150&amp;""," ",""),"*",""),4))</f>
        <v/>
      </c>
      <c r="P150" s="32" t="n">
        <f aca="false">IF(O150="",0,IFERROR(MATCH(O150,Vans!$D$2:$D$51,0),IFERROR(MATCH(VALUE(O150),Vans!$D$2:$D$51,0),0)))</f>
        <v>0</v>
      </c>
      <c r="Q150" s="32" t="str">
        <f aca="false">IF(P150=0,"",INDEX(Vans!$A$2:$A$51,P150)&amp;"")</f>
        <v/>
      </c>
      <c r="R150" s="32" t="str">
        <f aca="false">IF(A150="","",IF(TRIM(D150&amp;"")&lt;&gt;"",SUBSTITUTE(UPPER(TRIM(D150&amp;""))," ",""),SUBSTITUTE(UPPER(Q150)," ","")))</f>
        <v/>
      </c>
      <c r="S150" s="32" t="n">
        <f aca="false">IF(R150="",0,IFERROR(MATCH(R150,Vans!$G$2:$G$51,0),0))</f>
        <v>0</v>
      </c>
      <c r="T150" s="32" t="str">
        <f aca="false">IF(S150=0,"",INDEX(Vans!$B$2:$B$51,S150)&amp;"")</f>
        <v/>
      </c>
      <c r="U150" s="32" t="str">
        <f aca="false">IF(S150=0,"",INDEX(Vans!$C$2:$C$51,S150))</f>
        <v/>
      </c>
      <c r="V150" s="32" t="str">
        <f aca="false">IF(TRIM(F150&amp;"")="","",IF(ISNUMBER(SEARCH("adblue",F150)),"AdBlue",IF(OR(ISNUMBER(SEARCH("diesel",F150)),ISNUMBER(SEARCH("derv",F150)),ISNUMBER(SEARCH("ulsd",F150))),"Diesel",IF(OR(ISNUMBER(SEARCH("unleaded",F150)),ISNUMBER(SEARCH("petrol",F150)),ISNUMBER(SEARCH("ulp",F150))),"Petrol",IF(OR(ISNUMBER(SEARCH("electric",F150)),ISNUMBER(SEARCH("charg",F150)),ISNUMBER(SEARCH("kwh",F150))),"Electric","Other")))))</f>
        <v/>
      </c>
      <c r="W150" s="34" t="str">
        <f aca="false">IF(TRIM(B150&amp;"")&lt;&gt;"",IFERROR(MOD(B150*1,1),""),IF(A150="","",IFERROR(IF(MOD(A150*1,1)&gt;0,MOD(A150*1,1),""),"")))</f>
        <v/>
      </c>
      <c r="X150" s="35" t="str">
        <f aca="false">IF(A150="","",IFERROR(INT(A150*1),""))</f>
        <v/>
      </c>
      <c r="Y150" s="32" t="str">
        <f aca="false">IF(OR(X150="",NOT(OR(V150="Diesel",V150="Petrol"))),"",MAX(IF(O150="",0,COUNTIFS($O$2:$O$501,O150,$X$2:$X$501,X150,$V$2:$V$501,"Diesel")+COUNTIFS($O$2:$O$501,O150,$X$2:$X$501,X150,$V$2:$V$501,"Petrol")),IF(R150="",0,COUNTIFS($R$2:$R$501,R150,$X$2:$X$501,X150,$V$2:$V$501,"Diesel")+COUNTIFS($R$2:$R$501,R150,$X$2:$X$501,X150,$V$2:$V$501,"Petrol"))))</f>
        <v/>
      </c>
      <c r="Z150" s="32" t="str">
        <f aca="false">IF(OR(R150="",TRIM(I150&amp;"")="",NOT(OR(V150="Diesel",V150="Petrol"))),"",IFERROR(_xlfn.MAXIFS($I$2:$I$501,$R$2:$R$501,R150,$I$2:$I$501,"&lt;"&amp;I150,$V$2:$V$501,"&lt;&gt;AdBlue",$V$2:$V$501,"&lt;&gt;Other"),""))</f>
        <v/>
      </c>
      <c r="AA150" s="32" t="str">
        <f aca="false">IF(OR(Z150="",N(Z150)=0),"",I150-Z150)</f>
        <v/>
      </c>
      <c r="AB150" s="32" t="str">
        <f aca="false">IF(OR(R150="",TRIM(I150&amp;"")="",X150=""),"",IFERROR(_xlfn.MAXIFS($I$2:$I$501,$R$2:$R$501,R150,$X$2:$X$501,"&lt;"&amp;X150),""))</f>
        <v/>
      </c>
      <c r="AC150" s="32" t="str">
        <f aca="false">IF(V150="Other","Not fuel, ","")&amp;IFERROR(IF(AND(T150&lt;&gt;"",OR(AND(V150="Diesel",T150&lt;&gt;"Diesel"),AND(V150="Petrol",T150&lt;&gt;"Petrol",T150&lt;&gt;"Plug-in hybrid"),AND(V150="Electric",T150&lt;&gt;"Electric",T150&lt;&gt;"Plug-in hybrid"))),"Wrong fuel for this van, ",""),"")&amp;IFERROR(IF(AND(OR(V150="Diesel",V150="Petrol"),N(U150)&gt;0,G150*1&gt;N(U150)*(1+TankMargin)),"More than the tank holds, ",""),"")&amp;IF(AND(TRIM(D150&amp;"")&lt;&gt;"",Q150&lt;&gt;"",SUBSTITUTE(UPPER(Q150)," ","")&lt;&gt;R150),"Card used in another van, ","")&amp;IF(AND(TRIM(D150&amp;"")&lt;&gt;"",S150=0),"Not one of your vans, ","")&amp;IF(AND(A150&lt;&gt;"",R150="",O150&lt;&gt;"",P150=0),"Card not on your Vans list, ","")&amp;IF(N(Y150)&gt;1,"Filled twice that day, ","")&amp;IFERROR(IF(AND(AA150&lt;&gt;"",AA150&lt;MinMiles),"Only "&amp;TEXT(AA150,"#,##0")&amp;" miles since the previous fill, ",""),"")&amp;IFERROR(IF(AND(AB150&lt;&gt;"",N(AB150)&gt;0,I150*1&lt;N(AB150)),"Pump mileage lower than before, ",""),"")&amp;IFERROR(IF(AND(TRIM(I150&amp;"")&lt;&gt;"",TRIM(K150&amp;"")&lt;&gt;"",ABS(I150*1-K150*1)&gt;MileTolerance),"Pump mileage off from the odometer, ",""),"")&amp;IF(J150="No","No receipt from the driver, ","")&amp;IFERROR(IF(AND(W150&lt;&gt;"",OR(W150&lt;DayStart,W150&gt;DayEnd)),"Outside working hours, ",""),"")&amp;IFERROR(IF(AND(X150&lt;&gt;"",WEEKDAY(X150,2)=6,FlagSat="Yes"),"Saturday, ",""),"")&amp;IFERROR(IF(AND(X150&lt;&gt;"",WEEKDAY(X150,2)=7,FlagSun="Yes"),"Sunday, ",""),"")&amp;IF(AND(FlagPremium="Yes",OR(V150="Diesel",V150="Petrol"),OR(ISNUMBER(SEARCH("super",F150)),ISNUMBER(SEARCH("premium",F150)),ISNUMBER(SEARCH("ultimate",F150)),ISNUMBER(SEARCH("v-power",F150)),ISNUMBER(SEARCH("momentum",F150)),ISNUMBER(SEARCH("supreme",F150)))),"Premium fuel, ","")</f>
        <v/>
      </c>
      <c r="AD150" s="32" t="n">
        <f aca="false">IF(AC150="",0,1)</f>
        <v>0</v>
      </c>
      <c r="AE150" s="32" t="n">
        <f aca="false">IF(A150="",0,1)</f>
        <v>0</v>
      </c>
    </row>
    <row r="151" customFormat="false" ht="15" hidden="false" customHeight="false" outlineLevel="0" collapsed="false">
      <c r="A151" s="24"/>
      <c r="B151" s="25"/>
      <c r="C151" s="21"/>
      <c r="D151" s="19"/>
      <c r="E151" s="19"/>
      <c r="F151" s="19"/>
      <c r="G151" s="26"/>
      <c r="H151" s="27"/>
      <c r="I151" s="28"/>
      <c r="J151" s="19"/>
      <c r="K151" s="28"/>
      <c r="L151" s="29" t="str">
        <f aca="false">IF(AC151="","",LEFT(AC151,LEN(AC151)-2))</f>
        <v/>
      </c>
      <c r="M151" s="30"/>
      <c r="N151" s="30"/>
      <c r="O151" s="32" t="str">
        <f aca="false">IF(TRIM(C151&amp;"")="","",RIGHT(SUBSTITUTE(SUBSTITUTE(C151&amp;""," ",""),"*",""),4))</f>
        <v/>
      </c>
      <c r="P151" s="32" t="n">
        <f aca="false">IF(O151="",0,IFERROR(MATCH(O151,Vans!$D$2:$D$51,0),IFERROR(MATCH(VALUE(O151),Vans!$D$2:$D$51,0),0)))</f>
        <v>0</v>
      </c>
      <c r="Q151" s="32" t="str">
        <f aca="false">IF(P151=0,"",INDEX(Vans!$A$2:$A$51,P151)&amp;"")</f>
        <v/>
      </c>
      <c r="R151" s="32" t="str">
        <f aca="false">IF(A151="","",IF(TRIM(D151&amp;"")&lt;&gt;"",SUBSTITUTE(UPPER(TRIM(D151&amp;""))," ",""),SUBSTITUTE(UPPER(Q151)," ","")))</f>
        <v/>
      </c>
      <c r="S151" s="32" t="n">
        <f aca="false">IF(R151="",0,IFERROR(MATCH(R151,Vans!$G$2:$G$51,0),0))</f>
        <v>0</v>
      </c>
      <c r="T151" s="32" t="str">
        <f aca="false">IF(S151=0,"",INDEX(Vans!$B$2:$B$51,S151)&amp;"")</f>
        <v/>
      </c>
      <c r="U151" s="32" t="str">
        <f aca="false">IF(S151=0,"",INDEX(Vans!$C$2:$C$51,S151))</f>
        <v/>
      </c>
      <c r="V151" s="32" t="str">
        <f aca="false">IF(TRIM(F151&amp;"")="","",IF(ISNUMBER(SEARCH("adblue",F151)),"AdBlue",IF(OR(ISNUMBER(SEARCH("diesel",F151)),ISNUMBER(SEARCH("derv",F151)),ISNUMBER(SEARCH("ulsd",F151))),"Diesel",IF(OR(ISNUMBER(SEARCH("unleaded",F151)),ISNUMBER(SEARCH("petrol",F151)),ISNUMBER(SEARCH("ulp",F151))),"Petrol",IF(OR(ISNUMBER(SEARCH("electric",F151)),ISNUMBER(SEARCH("charg",F151)),ISNUMBER(SEARCH("kwh",F151))),"Electric","Other")))))</f>
        <v/>
      </c>
      <c r="W151" s="34" t="str">
        <f aca="false">IF(TRIM(B151&amp;"")&lt;&gt;"",IFERROR(MOD(B151*1,1),""),IF(A151="","",IFERROR(IF(MOD(A151*1,1)&gt;0,MOD(A151*1,1),""),"")))</f>
        <v/>
      </c>
      <c r="X151" s="35" t="str">
        <f aca="false">IF(A151="","",IFERROR(INT(A151*1),""))</f>
        <v/>
      </c>
      <c r="Y151" s="32" t="str">
        <f aca="false">IF(OR(X151="",NOT(OR(V151="Diesel",V151="Petrol"))),"",MAX(IF(O151="",0,COUNTIFS($O$2:$O$501,O151,$X$2:$X$501,X151,$V$2:$V$501,"Diesel")+COUNTIFS($O$2:$O$501,O151,$X$2:$X$501,X151,$V$2:$V$501,"Petrol")),IF(R151="",0,COUNTIFS($R$2:$R$501,R151,$X$2:$X$501,X151,$V$2:$V$501,"Diesel")+COUNTIFS($R$2:$R$501,R151,$X$2:$X$501,X151,$V$2:$V$501,"Petrol"))))</f>
        <v/>
      </c>
      <c r="Z151" s="32" t="str">
        <f aca="false">IF(OR(R151="",TRIM(I151&amp;"")="",NOT(OR(V151="Diesel",V151="Petrol"))),"",IFERROR(_xlfn.MAXIFS($I$2:$I$501,$R$2:$R$501,R151,$I$2:$I$501,"&lt;"&amp;I151,$V$2:$V$501,"&lt;&gt;AdBlue",$V$2:$V$501,"&lt;&gt;Other"),""))</f>
        <v/>
      </c>
      <c r="AA151" s="32" t="str">
        <f aca="false">IF(OR(Z151="",N(Z151)=0),"",I151-Z151)</f>
        <v/>
      </c>
      <c r="AB151" s="32" t="str">
        <f aca="false">IF(OR(R151="",TRIM(I151&amp;"")="",X151=""),"",IFERROR(_xlfn.MAXIFS($I$2:$I$501,$R$2:$R$501,R151,$X$2:$X$501,"&lt;"&amp;X151),""))</f>
        <v/>
      </c>
      <c r="AC151" s="32" t="str">
        <f aca="false">IF(V151="Other","Not fuel, ","")&amp;IFERROR(IF(AND(T151&lt;&gt;"",OR(AND(V151="Diesel",T151&lt;&gt;"Diesel"),AND(V151="Petrol",T151&lt;&gt;"Petrol",T151&lt;&gt;"Plug-in hybrid"),AND(V151="Electric",T151&lt;&gt;"Electric",T151&lt;&gt;"Plug-in hybrid"))),"Wrong fuel for this van, ",""),"")&amp;IFERROR(IF(AND(OR(V151="Diesel",V151="Petrol"),N(U151)&gt;0,G151*1&gt;N(U151)*(1+TankMargin)),"More than the tank holds, ",""),"")&amp;IF(AND(TRIM(D151&amp;"")&lt;&gt;"",Q151&lt;&gt;"",SUBSTITUTE(UPPER(Q151)," ","")&lt;&gt;R151),"Card used in another van, ","")&amp;IF(AND(TRIM(D151&amp;"")&lt;&gt;"",S151=0),"Not one of your vans, ","")&amp;IF(AND(A151&lt;&gt;"",R151="",O151&lt;&gt;"",P151=0),"Card not on your Vans list, ","")&amp;IF(N(Y151)&gt;1,"Filled twice that day, ","")&amp;IFERROR(IF(AND(AA151&lt;&gt;"",AA151&lt;MinMiles),"Only "&amp;TEXT(AA151,"#,##0")&amp;" miles since the previous fill, ",""),"")&amp;IFERROR(IF(AND(AB151&lt;&gt;"",N(AB151)&gt;0,I151*1&lt;N(AB151)),"Pump mileage lower than before, ",""),"")&amp;IFERROR(IF(AND(TRIM(I151&amp;"")&lt;&gt;"",TRIM(K151&amp;"")&lt;&gt;"",ABS(I151*1-K151*1)&gt;MileTolerance),"Pump mileage off from the odometer, ",""),"")&amp;IF(J151="No","No receipt from the driver, ","")&amp;IFERROR(IF(AND(W151&lt;&gt;"",OR(W151&lt;DayStart,W151&gt;DayEnd)),"Outside working hours, ",""),"")&amp;IFERROR(IF(AND(X151&lt;&gt;"",WEEKDAY(X151,2)=6,FlagSat="Yes"),"Saturday, ",""),"")&amp;IFERROR(IF(AND(X151&lt;&gt;"",WEEKDAY(X151,2)=7,FlagSun="Yes"),"Sunday, ",""),"")&amp;IF(AND(FlagPremium="Yes",OR(V151="Diesel",V151="Petrol"),OR(ISNUMBER(SEARCH("super",F151)),ISNUMBER(SEARCH("premium",F151)),ISNUMBER(SEARCH("ultimate",F151)),ISNUMBER(SEARCH("v-power",F151)),ISNUMBER(SEARCH("momentum",F151)),ISNUMBER(SEARCH("supreme",F151)))),"Premium fuel, ","")</f>
        <v/>
      </c>
      <c r="AD151" s="32" t="n">
        <f aca="false">IF(AC151="",0,1)</f>
        <v>0</v>
      </c>
      <c r="AE151" s="32" t="n">
        <f aca="false">IF(A151="",0,1)</f>
        <v>0</v>
      </c>
    </row>
    <row r="152" customFormat="false" ht="15" hidden="false" customHeight="false" outlineLevel="0" collapsed="false">
      <c r="A152" s="24"/>
      <c r="B152" s="25"/>
      <c r="C152" s="21"/>
      <c r="D152" s="19"/>
      <c r="E152" s="19"/>
      <c r="F152" s="19"/>
      <c r="G152" s="26"/>
      <c r="H152" s="27"/>
      <c r="I152" s="28"/>
      <c r="J152" s="19"/>
      <c r="K152" s="28"/>
      <c r="L152" s="29" t="str">
        <f aca="false">IF(AC152="","",LEFT(AC152,LEN(AC152)-2))</f>
        <v/>
      </c>
      <c r="M152" s="30"/>
      <c r="N152" s="30"/>
      <c r="O152" s="32" t="str">
        <f aca="false">IF(TRIM(C152&amp;"")="","",RIGHT(SUBSTITUTE(SUBSTITUTE(C152&amp;""," ",""),"*",""),4))</f>
        <v/>
      </c>
      <c r="P152" s="32" t="n">
        <f aca="false">IF(O152="",0,IFERROR(MATCH(O152,Vans!$D$2:$D$51,0),IFERROR(MATCH(VALUE(O152),Vans!$D$2:$D$51,0),0)))</f>
        <v>0</v>
      </c>
      <c r="Q152" s="32" t="str">
        <f aca="false">IF(P152=0,"",INDEX(Vans!$A$2:$A$51,P152)&amp;"")</f>
        <v/>
      </c>
      <c r="R152" s="32" t="str">
        <f aca="false">IF(A152="","",IF(TRIM(D152&amp;"")&lt;&gt;"",SUBSTITUTE(UPPER(TRIM(D152&amp;""))," ",""),SUBSTITUTE(UPPER(Q152)," ","")))</f>
        <v/>
      </c>
      <c r="S152" s="32" t="n">
        <f aca="false">IF(R152="",0,IFERROR(MATCH(R152,Vans!$G$2:$G$51,0),0))</f>
        <v>0</v>
      </c>
      <c r="T152" s="32" t="str">
        <f aca="false">IF(S152=0,"",INDEX(Vans!$B$2:$B$51,S152)&amp;"")</f>
        <v/>
      </c>
      <c r="U152" s="32" t="str">
        <f aca="false">IF(S152=0,"",INDEX(Vans!$C$2:$C$51,S152))</f>
        <v/>
      </c>
      <c r="V152" s="32" t="str">
        <f aca="false">IF(TRIM(F152&amp;"")="","",IF(ISNUMBER(SEARCH("adblue",F152)),"AdBlue",IF(OR(ISNUMBER(SEARCH("diesel",F152)),ISNUMBER(SEARCH("derv",F152)),ISNUMBER(SEARCH("ulsd",F152))),"Diesel",IF(OR(ISNUMBER(SEARCH("unleaded",F152)),ISNUMBER(SEARCH("petrol",F152)),ISNUMBER(SEARCH("ulp",F152))),"Petrol",IF(OR(ISNUMBER(SEARCH("electric",F152)),ISNUMBER(SEARCH("charg",F152)),ISNUMBER(SEARCH("kwh",F152))),"Electric","Other")))))</f>
        <v/>
      </c>
      <c r="W152" s="34" t="str">
        <f aca="false">IF(TRIM(B152&amp;"")&lt;&gt;"",IFERROR(MOD(B152*1,1),""),IF(A152="","",IFERROR(IF(MOD(A152*1,1)&gt;0,MOD(A152*1,1),""),"")))</f>
        <v/>
      </c>
      <c r="X152" s="35" t="str">
        <f aca="false">IF(A152="","",IFERROR(INT(A152*1),""))</f>
        <v/>
      </c>
      <c r="Y152" s="32" t="str">
        <f aca="false">IF(OR(X152="",NOT(OR(V152="Diesel",V152="Petrol"))),"",MAX(IF(O152="",0,COUNTIFS($O$2:$O$501,O152,$X$2:$X$501,X152,$V$2:$V$501,"Diesel")+COUNTIFS($O$2:$O$501,O152,$X$2:$X$501,X152,$V$2:$V$501,"Petrol")),IF(R152="",0,COUNTIFS($R$2:$R$501,R152,$X$2:$X$501,X152,$V$2:$V$501,"Diesel")+COUNTIFS($R$2:$R$501,R152,$X$2:$X$501,X152,$V$2:$V$501,"Petrol"))))</f>
        <v/>
      </c>
      <c r="Z152" s="32" t="str">
        <f aca="false">IF(OR(R152="",TRIM(I152&amp;"")="",NOT(OR(V152="Diesel",V152="Petrol"))),"",IFERROR(_xlfn.MAXIFS($I$2:$I$501,$R$2:$R$501,R152,$I$2:$I$501,"&lt;"&amp;I152,$V$2:$V$501,"&lt;&gt;AdBlue",$V$2:$V$501,"&lt;&gt;Other"),""))</f>
        <v/>
      </c>
      <c r="AA152" s="32" t="str">
        <f aca="false">IF(OR(Z152="",N(Z152)=0),"",I152-Z152)</f>
        <v/>
      </c>
      <c r="AB152" s="32" t="str">
        <f aca="false">IF(OR(R152="",TRIM(I152&amp;"")="",X152=""),"",IFERROR(_xlfn.MAXIFS($I$2:$I$501,$R$2:$R$501,R152,$X$2:$X$501,"&lt;"&amp;X152),""))</f>
        <v/>
      </c>
      <c r="AC152" s="32" t="str">
        <f aca="false">IF(V152="Other","Not fuel, ","")&amp;IFERROR(IF(AND(T152&lt;&gt;"",OR(AND(V152="Diesel",T152&lt;&gt;"Diesel"),AND(V152="Petrol",T152&lt;&gt;"Petrol",T152&lt;&gt;"Plug-in hybrid"),AND(V152="Electric",T152&lt;&gt;"Electric",T152&lt;&gt;"Plug-in hybrid"))),"Wrong fuel for this van, ",""),"")&amp;IFERROR(IF(AND(OR(V152="Diesel",V152="Petrol"),N(U152)&gt;0,G152*1&gt;N(U152)*(1+TankMargin)),"More than the tank holds, ",""),"")&amp;IF(AND(TRIM(D152&amp;"")&lt;&gt;"",Q152&lt;&gt;"",SUBSTITUTE(UPPER(Q152)," ","")&lt;&gt;R152),"Card used in another van, ","")&amp;IF(AND(TRIM(D152&amp;"")&lt;&gt;"",S152=0),"Not one of your vans, ","")&amp;IF(AND(A152&lt;&gt;"",R152="",O152&lt;&gt;"",P152=0),"Card not on your Vans list, ","")&amp;IF(N(Y152)&gt;1,"Filled twice that day, ","")&amp;IFERROR(IF(AND(AA152&lt;&gt;"",AA152&lt;MinMiles),"Only "&amp;TEXT(AA152,"#,##0")&amp;" miles since the previous fill, ",""),"")&amp;IFERROR(IF(AND(AB152&lt;&gt;"",N(AB152)&gt;0,I152*1&lt;N(AB152)),"Pump mileage lower than before, ",""),"")&amp;IFERROR(IF(AND(TRIM(I152&amp;"")&lt;&gt;"",TRIM(K152&amp;"")&lt;&gt;"",ABS(I152*1-K152*1)&gt;MileTolerance),"Pump mileage off from the odometer, ",""),"")&amp;IF(J152="No","No receipt from the driver, ","")&amp;IFERROR(IF(AND(W152&lt;&gt;"",OR(W152&lt;DayStart,W152&gt;DayEnd)),"Outside working hours, ",""),"")&amp;IFERROR(IF(AND(X152&lt;&gt;"",WEEKDAY(X152,2)=6,FlagSat="Yes"),"Saturday, ",""),"")&amp;IFERROR(IF(AND(X152&lt;&gt;"",WEEKDAY(X152,2)=7,FlagSun="Yes"),"Sunday, ",""),"")&amp;IF(AND(FlagPremium="Yes",OR(V152="Diesel",V152="Petrol"),OR(ISNUMBER(SEARCH("super",F152)),ISNUMBER(SEARCH("premium",F152)),ISNUMBER(SEARCH("ultimate",F152)),ISNUMBER(SEARCH("v-power",F152)),ISNUMBER(SEARCH("momentum",F152)),ISNUMBER(SEARCH("supreme",F152)))),"Premium fuel, ","")</f>
        <v/>
      </c>
      <c r="AD152" s="32" t="n">
        <f aca="false">IF(AC152="",0,1)</f>
        <v>0</v>
      </c>
      <c r="AE152" s="32" t="n">
        <f aca="false">IF(A152="",0,1)</f>
        <v>0</v>
      </c>
    </row>
    <row r="153" customFormat="false" ht="15" hidden="false" customHeight="false" outlineLevel="0" collapsed="false">
      <c r="A153" s="24"/>
      <c r="B153" s="25"/>
      <c r="C153" s="21"/>
      <c r="D153" s="19"/>
      <c r="E153" s="19"/>
      <c r="F153" s="19"/>
      <c r="G153" s="26"/>
      <c r="H153" s="27"/>
      <c r="I153" s="28"/>
      <c r="J153" s="19"/>
      <c r="K153" s="28"/>
      <c r="L153" s="29" t="str">
        <f aca="false">IF(AC153="","",LEFT(AC153,LEN(AC153)-2))</f>
        <v/>
      </c>
      <c r="M153" s="30"/>
      <c r="N153" s="30"/>
      <c r="O153" s="32" t="str">
        <f aca="false">IF(TRIM(C153&amp;"")="","",RIGHT(SUBSTITUTE(SUBSTITUTE(C153&amp;""," ",""),"*",""),4))</f>
        <v/>
      </c>
      <c r="P153" s="32" t="n">
        <f aca="false">IF(O153="",0,IFERROR(MATCH(O153,Vans!$D$2:$D$51,0),IFERROR(MATCH(VALUE(O153),Vans!$D$2:$D$51,0),0)))</f>
        <v>0</v>
      </c>
      <c r="Q153" s="32" t="str">
        <f aca="false">IF(P153=0,"",INDEX(Vans!$A$2:$A$51,P153)&amp;"")</f>
        <v/>
      </c>
      <c r="R153" s="32" t="str">
        <f aca="false">IF(A153="","",IF(TRIM(D153&amp;"")&lt;&gt;"",SUBSTITUTE(UPPER(TRIM(D153&amp;""))," ",""),SUBSTITUTE(UPPER(Q153)," ","")))</f>
        <v/>
      </c>
      <c r="S153" s="32" t="n">
        <f aca="false">IF(R153="",0,IFERROR(MATCH(R153,Vans!$G$2:$G$51,0),0))</f>
        <v>0</v>
      </c>
      <c r="T153" s="32" t="str">
        <f aca="false">IF(S153=0,"",INDEX(Vans!$B$2:$B$51,S153)&amp;"")</f>
        <v/>
      </c>
      <c r="U153" s="32" t="str">
        <f aca="false">IF(S153=0,"",INDEX(Vans!$C$2:$C$51,S153))</f>
        <v/>
      </c>
      <c r="V153" s="32" t="str">
        <f aca="false">IF(TRIM(F153&amp;"")="","",IF(ISNUMBER(SEARCH("adblue",F153)),"AdBlue",IF(OR(ISNUMBER(SEARCH("diesel",F153)),ISNUMBER(SEARCH("derv",F153)),ISNUMBER(SEARCH("ulsd",F153))),"Diesel",IF(OR(ISNUMBER(SEARCH("unleaded",F153)),ISNUMBER(SEARCH("petrol",F153)),ISNUMBER(SEARCH("ulp",F153))),"Petrol",IF(OR(ISNUMBER(SEARCH("electric",F153)),ISNUMBER(SEARCH("charg",F153)),ISNUMBER(SEARCH("kwh",F153))),"Electric","Other")))))</f>
        <v/>
      </c>
      <c r="W153" s="34" t="str">
        <f aca="false">IF(TRIM(B153&amp;"")&lt;&gt;"",IFERROR(MOD(B153*1,1),""),IF(A153="","",IFERROR(IF(MOD(A153*1,1)&gt;0,MOD(A153*1,1),""),"")))</f>
        <v/>
      </c>
      <c r="X153" s="35" t="str">
        <f aca="false">IF(A153="","",IFERROR(INT(A153*1),""))</f>
        <v/>
      </c>
      <c r="Y153" s="32" t="str">
        <f aca="false">IF(OR(X153="",NOT(OR(V153="Diesel",V153="Petrol"))),"",MAX(IF(O153="",0,COUNTIFS($O$2:$O$501,O153,$X$2:$X$501,X153,$V$2:$V$501,"Diesel")+COUNTIFS($O$2:$O$501,O153,$X$2:$X$501,X153,$V$2:$V$501,"Petrol")),IF(R153="",0,COUNTIFS($R$2:$R$501,R153,$X$2:$X$501,X153,$V$2:$V$501,"Diesel")+COUNTIFS($R$2:$R$501,R153,$X$2:$X$501,X153,$V$2:$V$501,"Petrol"))))</f>
        <v/>
      </c>
      <c r="Z153" s="32" t="str">
        <f aca="false">IF(OR(R153="",TRIM(I153&amp;"")="",NOT(OR(V153="Diesel",V153="Petrol"))),"",IFERROR(_xlfn.MAXIFS($I$2:$I$501,$R$2:$R$501,R153,$I$2:$I$501,"&lt;"&amp;I153,$V$2:$V$501,"&lt;&gt;AdBlue",$V$2:$V$501,"&lt;&gt;Other"),""))</f>
        <v/>
      </c>
      <c r="AA153" s="32" t="str">
        <f aca="false">IF(OR(Z153="",N(Z153)=0),"",I153-Z153)</f>
        <v/>
      </c>
      <c r="AB153" s="32" t="str">
        <f aca="false">IF(OR(R153="",TRIM(I153&amp;"")="",X153=""),"",IFERROR(_xlfn.MAXIFS($I$2:$I$501,$R$2:$R$501,R153,$X$2:$X$501,"&lt;"&amp;X153),""))</f>
        <v/>
      </c>
      <c r="AC153" s="32" t="str">
        <f aca="false">IF(V153="Other","Not fuel, ","")&amp;IFERROR(IF(AND(T153&lt;&gt;"",OR(AND(V153="Diesel",T153&lt;&gt;"Diesel"),AND(V153="Petrol",T153&lt;&gt;"Petrol",T153&lt;&gt;"Plug-in hybrid"),AND(V153="Electric",T153&lt;&gt;"Electric",T153&lt;&gt;"Plug-in hybrid"))),"Wrong fuel for this van, ",""),"")&amp;IFERROR(IF(AND(OR(V153="Diesel",V153="Petrol"),N(U153)&gt;0,G153*1&gt;N(U153)*(1+TankMargin)),"More than the tank holds, ",""),"")&amp;IF(AND(TRIM(D153&amp;"")&lt;&gt;"",Q153&lt;&gt;"",SUBSTITUTE(UPPER(Q153)," ","")&lt;&gt;R153),"Card used in another van, ","")&amp;IF(AND(TRIM(D153&amp;"")&lt;&gt;"",S153=0),"Not one of your vans, ","")&amp;IF(AND(A153&lt;&gt;"",R153="",O153&lt;&gt;"",P153=0),"Card not on your Vans list, ","")&amp;IF(N(Y153)&gt;1,"Filled twice that day, ","")&amp;IFERROR(IF(AND(AA153&lt;&gt;"",AA153&lt;MinMiles),"Only "&amp;TEXT(AA153,"#,##0")&amp;" miles since the previous fill, ",""),"")&amp;IFERROR(IF(AND(AB153&lt;&gt;"",N(AB153)&gt;0,I153*1&lt;N(AB153)),"Pump mileage lower than before, ",""),"")&amp;IFERROR(IF(AND(TRIM(I153&amp;"")&lt;&gt;"",TRIM(K153&amp;"")&lt;&gt;"",ABS(I153*1-K153*1)&gt;MileTolerance),"Pump mileage off from the odometer, ",""),"")&amp;IF(J153="No","No receipt from the driver, ","")&amp;IFERROR(IF(AND(W153&lt;&gt;"",OR(W153&lt;DayStart,W153&gt;DayEnd)),"Outside working hours, ",""),"")&amp;IFERROR(IF(AND(X153&lt;&gt;"",WEEKDAY(X153,2)=6,FlagSat="Yes"),"Saturday, ",""),"")&amp;IFERROR(IF(AND(X153&lt;&gt;"",WEEKDAY(X153,2)=7,FlagSun="Yes"),"Sunday, ",""),"")&amp;IF(AND(FlagPremium="Yes",OR(V153="Diesel",V153="Petrol"),OR(ISNUMBER(SEARCH("super",F153)),ISNUMBER(SEARCH("premium",F153)),ISNUMBER(SEARCH("ultimate",F153)),ISNUMBER(SEARCH("v-power",F153)),ISNUMBER(SEARCH("momentum",F153)),ISNUMBER(SEARCH("supreme",F153)))),"Premium fuel, ","")</f>
        <v/>
      </c>
      <c r="AD153" s="32" t="n">
        <f aca="false">IF(AC153="",0,1)</f>
        <v>0</v>
      </c>
      <c r="AE153" s="32" t="n">
        <f aca="false">IF(A153="",0,1)</f>
        <v>0</v>
      </c>
    </row>
    <row r="154" customFormat="false" ht="15" hidden="false" customHeight="false" outlineLevel="0" collapsed="false">
      <c r="A154" s="24"/>
      <c r="B154" s="25"/>
      <c r="C154" s="21"/>
      <c r="D154" s="19"/>
      <c r="E154" s="19"/>
      <c r="F154" s="19"/>
      <c r="G154" s="26"/>
      <c r="H154" s="27"/>
      <c r="I154" s="28"/>
      <c r="J154" s="19"/>
      <c r="K154" s="28"/>
      <c r="L154" s="29" t="str">
        <f aca="false">IF(AC154="","",LEFT(AC154,LEN(AC154)-2))</f>
        <v/>
      </c>
      <c r="M154" s="30"/>
      <c r="N154" s="30"/>
      <c r="O154" s="32" t="str">
        <f aca="false">IF(TRIM(C154&amp;"")="","",RIGHT(SUBSTITUTE(SUBSTITUTE(C154&amp;""," ",""),"*",""),4))</f>
        <v/>
      </c>
      <c r="P154" s="32" t="n">
        <f aca="false">IF(O154="",0,IFERROR(MATCH(O154,Vans!$D$2:$D$51,0),IFERROR(MATCH(VALUE(O154),Vans!$D$2:$D$51,0),0)))</f>
        <v>0</v>
      </c>
      <c r="Q154" s="32" t="str">
        <f aca="false">IF(P154=0,"",INDEX(Vans!$A$2:$A$51,P154)&amp;"")</f>
        <v/>
      </c>
      <c r="R154" s="32" t="str">
        <f aca="false">IF(A154="","",IF(TRIM(D154&amp;"")&lt;&gt;"",SUBSTITUTE(UPPER(TRIM(D154&amp;""))," ",""),SUBSTITUTE(UPPER(Q154)," ","")))</f>
        <v/>
      </c>
      <c r="S154" s="32" t="n">
        <f aca="false">IF(R154="",0,IFERROR(MATCH(R154,Vans!$G$2:$G$51,0),0))</f>
        <v>0</v>
      </c>
      <c r="T154" s="32" t="str">
        <f aca="false">IF(S154=0,"",INDEX(Vans!$B$2:$B$51,S154)&amp;"")</f>
        <v/>
      </c>
      <c r="U154" s="32" t="str">
        <f aca="false">IF(S154=0,"",INDEX(Vans!$C$2:$C$51,S154))</f>
        <v/>
      </c>
      <c r="V154" s="32" t="str">
        <f aca="false">IF(TRIM(F154&amp;"")="","",IF(ISNUMBER(SEARCH("adblue",F154)),"AdBlue",IF(OR(ISNUMBER(SEARCH("diesel",F154)),ISNUMBER(SEARCH("derv",F154)),ISNUMBER(SEARCH("ulsd",F154))),"Diesel",IF(OR(ISNUMBER(SEARCH("unleaded",F154)),ISNUMBER(SEARCH("petrol",F154)),ISNUMBER(SEARCH("ulp",F154))),"Petrol",IF(OR(ISNUMBER(SEARCH("electric",F154)),ISNUMBER(SEARCH("charg",F154)),ISNUMBER(SEARCH("kwh",F154))),"Electric","Other")))))</f>
        <v/>
      </c>
      <c r="W154" s="34" t="str">
        <f aca="false">IF(TRIM(B154&amp;"")&lt;&gt;"",IFERROR(MOD(B154*1,1),""),IF(A154="","",IFERROR(IF(MOD(A154*1,1)&gt;0,MOD(A154*1,1),""),"")))</f>
        <v/>
      </c>
      <c r="X154" s="35" t="str">
        <f aca="false">IF(A154="","",IFERROR(INT(A154*1),""))</f>
        <v/>
      </c>
      <c r="Y154" s="32" t="str">
        <f aca="false">IF(OR(X154="",NOT(OR(V154="Diesel",V154="Petrol"))),"",MAX(IF(O154="",0,COUNTIFS($O$2:$O$501,O154,$X$2:$X$501,X154,$V$2:$V$501,"Diesel")+COUNTIFS($O$2:$O$501,O154,$X$2:$X$501,X154,$V$2:$V$501,"Petrol")),IF(R154="",0,COUNTIFS($R$2:$R$501,R154,$X$2:$X$501,X154,$V$2:$V$501,"Diesel")+COUNTIFS($R$2:$R$501,R154,$X$2:$X$501,X154,$V$2:$V$501,"Petrol"))))</f>
        <v/>
      </c>
      <c r="Z154" s="32" t="str">
        <f aca="false">IF(OR(R154="",TRIM(I154&amp;"")="",NOT(OR(V154="Diesel",V154="Petrol"))),"",IFERROR(_xlfn.MAXIFS($I$2:$I$501,$R$2:$R$501,R154,$I$2:$I$501,"&lt;"&amp;I154,$V$2:$V$501,"&lt;&gt;AdBlue",$V$2:$V$501,"&lt;&gt;Other"),""))</f>
        <v/>
      </c>
      <c r="AA154" s="32" t="str">
        <f aca="false">IF(OR(Z154="",N(Z154)=0),"",I154-Z154)</f>
        <v/>
      </c>
      <c r="AB154" s="32" t="str">
        <f aca="false">IF(OR(R154="",TRIM(I154&amp;"")="",X154=""),"",IFERROR(_xlfn.MAXIFS($I$2:$I$501,$R$2:$R$501,R154,$X$2:$X$501,"&lt;"&amp;X154),""))</f>
        <v/>
      </c>
      <c r="AC154" s="32" t="str">
        <f aca="false">IF(V154="Other","Not fuel, ","")&amp;IFERROR(IF(AND(T154&lt;&gt;"",OR(AND(V154="Diesel",T154&lt;&gt;"Diesel"),AND(V154="Petrol",T154&lt;&gt;"Petrol",T154&lt;&gt;"Plug-in hybrid"),AND(V154="Electric",T154&lt;&gt;"Electric",T154&lt;&gt;"Plug-in hybrid"))),"Wrong fuel for this van, ",""),"")&amp;IFERROR(IF(AND(OR(V154="Diesel",V154="Petrol"),N(U154)&gt;0,G154*1&gt;N(U154)*(1+TankMargin)),"More than the tank holds, ",""),"")&amp;IF(AND(TRIM(D154&amp;"")&lt;&gt;"",Q154&lt;&gt;"",SUBSTITUTE(UPPER(Q154)," ","")&lt;&gt;R154),"Card used in another van, ","")&amp;IF(AND(TRIM(D154&amp;"")&lt;&gt;"",S154=0),"Not one of your vans, ","")&amp;IF(AND(A154&lt;&gt;"",R154="",O154&lt;&gt;"",P154=0),"Card not on your Vans list, ","")&amp;IF(N(Y154)&gt;1,"Filled twice that day, ","")&amp;IFERROR(IF(AND(AA154&lt;&gt;"",AA154&lt;MinMiles),"Only "&amp;TEXT(AA154,"#,##0")&amp;" miles since the previous fill, ",""),"")&amp;IFERROR(IF(AND(AB154&lt;&gt;"",N(AB154)&gt;0,I154*1&lt;N(AB154)),"Pump mileage lower than before, ",""),"")&amp;IFERROR(IF(AND(TRIM(I154&amp;"")&lt;&gt;"",TRIM(K154&amp;"")&lt;&gt;"",ABS(I154*1-K154*1)&gt;MileTolerance),"Pump mileage off from the odometer, ",""),"")&amp;IF(J154="No","No receipt from the driver, ","")&amp;IFERROR(IF(AND(W154&lt;&gt;"",OR(W154&lt;DayStart,W154&gt;DayEnd)),"Outside working hours, ",""),"")&amp;IFERROR(IF(AND(X154&lt;&gt;"",WEEKDAY(X154,2)=6,FlagSat="Yes"),"Saturday, ",""),"")&amp;IFERROR(IF(AND(X154&lt;&gt;"",WEEKDAY(X154,2)=7,FlagSun="Yes"),"Sunday, ",""),"")&amp;IF(AND(FlagPremium="Yes",OR(V154="Diesel",V154="Petrol"),OR(ISNUMBER(SEARCH("super",F154)),ISNUMBER(SEARCH("premium",F154)),ISNUMBER(SEARCH("ultimate",F154)),ISNUMBER(SEARCH("v-power",F154)),ISNUMBER(SEARCH("momentum",F154)),ISNUMBER(SEARCH("supreme",F154)))),"Premium fuel, ","")</f>
        <v/>
      </c>
      <c r="AD154" s="32" t="n">
        <f aca="false">IF(AC154="",0,1)</f>
        <v>0</v>
      </c>
      <c r="AE154" s="32" t="n">
        <f aca="false">IF(A154="",0,1)</f>
        <v>0</v>
      </c>
    </row>
    <row r="155" customFormat="false" ht="15" hidden="false" customHeight="false" outlineLevel="0" collapsed="false">
      <c r="A155" s="24"/>
      <c r="B155" s="25"/>
      <c r="C155" s="21"/>
      <c r="D155" s="19"/>
      <c r="E155" s="19"/>
      <c r="F155" s="19"/>
      <c r="G155" s="26"/>
      <c r="H155" s="27"/>
      <c r="I155" s="28"/>
      <c r="J155" s="19"/>
      <c r="K155" s="28"/>
      <c r="L155" s="29" t="str">
        <f aca="false">IF(AC155="","",LEFT(AC155,LEN(AC155)-2))</f>
        <v/>
      </c>
      <c r="M155" s="30"/>
      <c r="N155" s="30"/>
      <c r="O155" s="32" t="str">
        <f aca="false">IF(TRIM(C155&amp;"")="","",RIGHT(SUBSTITUTE(SUBSTITUTE(C155&amp;""," ",""),"*",""),4))</f>
        <v/>
      </c>
      <c r="P155" s="32" t="n">
        <f aca="false">IF(O155="",0,IFERROR(MATCH(O155,Vans!$D$2:$D$51,0),IFERROR(MATCH(VALUE(O155),Vans!$D$2:$D$51,0),0)))</f>
        <v>0</v>
      </c>
      <c r="Q155" s="32" t="str">
        <f aca="false">IF(P155=0,"",INDEX(Vans!$A$2:$A$51,P155)&amp;"")</f>
        <v/>
      </c>
      <c r="R155" s="32" t="str">
        <f aca="false">IF(A155="","",IF(TRIM(D155&amp;"")&lt;&gt;"",SUBSTITUTE(UPPER(TRIM(D155&amp;""))," ",""),SUBSTITUTE(UPPER(Q155)," ","")))</f>
        <v/>
      </c>
      <c r="S155" s="32" t="n">
        <f aca="false">IF(R155="",0,IFERROR(MATCH(R155,Vans!$G$2:$G$51,0),0))</f>
        <v>0</v>
      </c>
      <c r="T155" s="32" t="str">
        <f aca="false">IF(S155=0,"",INDEX(Vans!$B$2:$B$51,S155)&amp;"")</f>
        <v/>
      </c>
      <c r="U155" s="32" t="str">
        <f aca="false">IF(S155=0,"",INDEX(Vans!$C$2:$C$51,S155))</f>
        <v/>
      </c>
      <c r="V155" s="32" t="str">
        <f aca="false">IF(TRIM(F155&amp;"")="","",IF(ISNUMBER(SEARCH("adblue",F155)),"AdBlue",IF(OR(ISNUMBER(SEARCH("diesel",F155)),ISNUMBER(SEARCH("derv",F155)),ISNUMBER(SEARCH("ulsd",F155))),"Diesel",IF(OR(ISNUMBER(SEARCH("unleaded",F155)),ISNUMBER(SEARCH("petrol",F155)),ISNUMBER(SEARCH("ulp",F155))),"Petrol",IF(OR(ISNUMBER(SEARCH("electric",F155)),ISNUMBER(SEARCH("charg",F155)),ISNUMBER(SEARCH("kwh",F155))),"Electric","Other")))))</f>
        <v/>
      </c>
      <c r="W155" s="34" t="str">
        <f aca="false">IF(TRIM(B155&amp;"")&lt;&gt;"",IFERROR(MOD(B155*1,1),""),IF(A155="","",IFERROR(IF(MOD(A155*1,1)&gt;0,MOD(A155*1,1),""),"")))</f>
        <v/>
      </c>
      <c r="X155" s="35" t="str">
        <f aca="false">IF(A155="","",IFERROR(INT(A155*1),""))</f>
        <v/>
      </c>
      <c r="Y155" s="32" t="str">
        <f aca="false">IF(OR(X155="",NOT(OR(V155="Diesel",V155="Petrol"))),"",MAX(IF(O155="",0,COUNTIFS($O$2:$O$501,O155,$X$2:$X$501,X155,$V$2:$V$501,"Diesel")+COUNTIFS($O$2:$O$501,O155,$X$2:$X$501,X155,$V$2:$V$501,"Petrol")),IF(R155="",0,COUNTIFS($R$2:$R$501,R155,$X$2:$X$501,X155,$V$2:$V$501,"Diesel")+COUNTIFS($R$2:$R$501,R155,$X$2:$X$501,X155,$V$2:$V$501,"Petrol"))))</f>
        <v/>
      </c>
      <c r="Z155" s="32" t="str">
        <f aca="false">IF(OR(R155="",TRIM(I155&amp;"")="",NOT(OR(V155="Diesel",V155="Petrol"))),"",IFERROR(_xlfn.MAXIFS($I$2:$I$501,$R$2:$R$501,R155,$I$2:$I$501,"&lt;"&amp;I155,$V$2:$V$501,"&lt;&gt;AdBlue",$V$2:$V$501,"&lt;&gt;Other"),""))</f>
        <v/>
      </c>
      <c r="AA155" s="32" t="str">
        <f aca="false">IF(OR(Z155="",N(Z155)=0),"",I155-Z155)</f>
        <v/>
      </c>
      <c r="AB155" s="32" t="str">
        <f aca="false">IF(OR(R155="",TRIM(I155&amp;"")="",X155=""),"",IFERROR(_xlfn.MAXIFS($I$2:$I$501,$R$2:$R$501,R155,$X$2:$X$501,"&lt;"&amp;X155),""))</f>
        <v/>
      </c>
      <c r="AC155" s="32" t="str">
        <f aca="false">IF(V155="Other","Not fuel, ","")&amp;IFERROR(IF(AND(T155&lt;&gt;"",OR(AND(V155="Diesel",T155&lt;&gt;"Diesel"),AND(V155="Petrol",T155&lt;&gt;"Petrol",T155&lt;&gt;"Plug-in hybrid"),AND(V155="Electric",T155&lt;&gt;"Electric",T155&lt;&gt;"Plug-in hybrid"))),"Wrong fuel for this van, ",""),"")&amp;IFERROR(IF(AND(OR(V155="Diesel",V155="Petrol"),N(U155)&gt;0,G155*1&gt;N(U155)*(1+TankMargin)),"More than the tank holds, ",""),"")&amp;IF(AND(TRIM(D155&amp;"")&lt;&gt;"",Q155&lt;&gt;"",SUBSTITUTE(UPPER(Q155)," ","")&lt;&gt;R155),"Card used in another van, ","")&amp;IF(AND(TRIM(D155&amp;"")&lt;&gt;"",S155=0),"Not one of your vans, ","")&amp;IF(AND(A155&lt;&gt;"",R155="",O155&lt;&gt;"",P155=0),"Card not on your Vans list, ","")&amp;IF(N(Y155)&gt;1,"Filled twice that day, ","")&amp;IFERROR(IF(AND(AA155&lt;&gt;"",AA155&lt;MinMiles),"Only "&amp;TEXT(AA155,"#,##0")&amp;" miles since the previous fill, ",""),"")&amp;IFERROR(IF(AND(AB155&lt;&gt;"",N(AB155)&gt;0,I155*1&lt;N(AB155)),"Pump mileage lower than before, ",""),"")&amp;IFERROR(IF(AND(TRIM(I155&amp;"")&lt;&gt;"",TRIM(K155&amp;"")&lt;&gt;"",ABS(I155*1-K155*1)&gt;MileTolerance),"Pump mileage off from the odometer, ",""),"")&amp;IF(J155="No","No receipt from the driver, ","")&amp;IFERROR(IF(AND(W155&lt;&gt;"",OR(W155&lt;DayStart,W155&gt;DayEnd)),"Outside working hours, ",""),"")&amp;IFERROR(IF(AND(X155&lt;&gt;"",WEEKDAY(X155,2)=6,FlagSat="Yes"),"Saturday, ",""),"")&amp;IFERROR(IF(AND(X155&lt;&gt;"",WEEKDAY(X155,2)=7,FlagSun="Yes"),"Sunday, ",""),"")&amp;IF(AND(FlagPremium="Yes",OR(V155="Diesel",V155="Petrol"),OR(ISNUMBER(SEARCH("super",F155)),ISNUMBER(SEARCH("premium",F155)),ISNUMBER(SEARCH("ultimate",F155)),ISNUMBER(SEARCH("v-power",F155)),ISNUMBER(SEARCH("momentum",F155)),ISNUMBER(SEARCH("supreme",F155)))),"Premium fuel, ","")</f>
        <v/>
      </c>
      <c r="AD155" s="32" t="n">
        <f aca="false">IF(AC155="",0,1)</f>
        <v>0</v>
      </c>
      <c r="AE155" s="32" t="n">
        <f aca="false">IF(A155="",0,1)</f>
        <v>0</v>
      </c>
    </row>
    <row r="156" customFormat="false" ht="15" hidden="false" customHeight="false" outlineLevel="0" collapsed="false">
      <c r="A156" s="24"/>
      <c r="B156" s="25"/>
      <c r="C156" s="21"/>
      <c r="D156" s="19"/>
      <c r="E156" s="19"/>
      <c r="F156" s="19"/>
      <c r="G156" s="26"/>
      <c r="H156" s="27"/>
      <c r="I156" s="28"/>
      <c r="J156" s="19"/>
      <c r="K156" s="28"/>
      <c r="L156" s="29" t="str">
        <f aca="false">IF(AC156="","",LEFT(AC156,LEN(AC156)-2))</f>
        <v/>
      </c>
      <c r="M156" s="30"/>
      <c r="N156" s="30"/>
      <c r="O156" s="32" t="str">
        <f aca="false">IF(TRIM(C156&amp;"")="","",RIGHT(SUBSTITUTE(SUBSTITUTE(C156&amp;""," ",""),"*",""),4))</f>
        <v/>
      </c>
      <c r="P156" s="32" t="n">
        <f aca="false">IF(O156="",0,IFERROR(MATCH(O156,Vans!$D$2:$D$51,0),IFERROR(MATCH(VALUE(O156),Vans!$D$2:$D$51,0),0)))</f>
        <v>0</v>
      </c>
      <c r="Q156" s="32" t="str">
        <f aca="false">IF(P156=0,"",INDEX(Vans!$A$2:$A$51,P156)&amp;"")</f>
        <v/>
      </c>
      <c r="R156" s="32" t="str">
        <f aca="false">IF(A156="","",IF(TRIM(D156&amp;"")&lt;&gt;"",SUBSTITUTE(UPPER(TRIM(D156&amp;""))," ",""),SUBSTITUTE(UPPER(Q156)," ","")))</f>
        <v/>
      </c>
      <c r="S156" s="32" t="n">
        <f aca="false">IF(R156="",0,IFERROR(MATCH(R156,Vans!$G$2:$G$51,0),0))</f>
        <v>0</v>
      </c>
      <c r="T156" s="32" t="str">
        <f aca="false">IF(S156=0,"",INDEX(Vans!$B$2:$B$51,S156)&amp;"")</f>
        <v/>
      </c>
      <c r="U156" s="32" t="str">
        <f aca="false">IF(S156=0,"",INDEX(Vans!$C$2:$C$51,S156))</f>
        <v/>
      </c>
      <c r="V156" s="32" t="str">
        <f aca="false">IF(TRIM(F156&amp;"")="","",IF(ISNUMBER(SEARCH("adblue",F156)),"AdBlue",IF(OR(ISNUMBER(SEARCH("diesel",F156)),ISNUMBER(SEARCH("derv",F156)),ISNUMBER(SEARCH("ulsd",F156))),"Diesel",IF(OR(ISNUMBER(SEARCH("unleaded",F156)),ISNUMBER(SEARCH("petrol",F156)),ISNUMBER(SEARCH("ulp",F156))),"Petrol",IF(OR(ISNUMBER(SEARCH("electric",F156)),ISNUMBER(SEARCH("charg",F156)),ISNUMBER(SEARCH("kwh",F156))),"Electric","Other")))))</f>
        <v/>
      </c>
      <c r="W156" s="34" t="str">
        <f aca="false">IF(TRIM(B156&amp;"")&lt;&gt;"",IFERROR(MOD(B156*1,1),""),IF(A156="","",IFERROR(IF(MOD(A156*1,1)&gt;0,MOD(A156*1,1),""),"")))</f>
        <v/>
      </c>
      <c r="X156" s="35" t="str">
        <f aca="false">IF(A156="","",IFERROR(INT(A156*1),""))</f>
        <v/>
      </c>
      <c r="Y156" s="32" t="str">
        <f aca="false">IF(OR(X156="",NOT(OR(V156="Diesel",V156="Petrol"))),"",MAX(IF(O156="",0,COUNTIFS($O$2:$O$501,O156,$X$2:$X$501,X156,$V$2:$V$501,"Diesel")+COUNTIFS($O$2:$O$501,O156,$X$2:$X$501,X156,$V$2:$V$501,"Petrol")),IF(R156="",0,COUNTIFS($R$2:$R$501,R156,$X$2:$X$501,X156,$V$2:$V$501,"Diesel")+COUNTIFS($R$2:$R$501,R156,$X$2:$X$501,X156,$V$2:$V$501,"Petrol"))))</f>
        <v/>
      </c>
      <c r="Z156" s="32" t="str">
        <f aca="false">IF(OR(R156="",TRIM(I156&amp;"")="",NOT(OR(V156="Diesel",V156="Petrol"))),"",IFERROR(_xlfn.MAXIFS($I$2:$I$501,$R$2:$R$501,R156,$I$2:$I$501,"&lt;"&amp;I156,$V$2:$V$501,"&lt;&gt;AdBlue",$V$2:$V$501,"&lt;&gt;Other"),""))</f>
        <v/>
      </c>
      <c r="AA156" s="32" t="str">
        <f aca="false">IF(OR(Z156="",N(Z156)=0),"",I156-Z156)</f>
        <v/>
      </c>
      <c r="AB156" s="32" t="str">
        <f aca="false">IF(OR(R156="",TRIM(I156&amp;"")="",X156=""),"",IFERROR(_xlfn.MAXIFS($I$2:$I$501,$R$2:$R$501,R156,$X$2:$X$501,"&lt;"&amp;X156),""))</f>
        <v/>
      </c>
      <c r="AC156" s="32" t="str">
        <f aca="false">IF(V156="Other","Not fuel, ","")&amp;IFERROR(IF(AND(T156&lt;&gt;"",OR(AND(V156="Diesel",T156&lt;&gt;"Diesel"),AND(V156="Petrol",T156&lt;&gt;"Petrol",T156&lt;&gt;"Plug-in hybrid"),AND(V156="Electric",T156&lt;&gt;"Electric",T156&lt;&gt;"Plug-in hybrid"))),"Wrong fuel for this van, ",""),"")&amp;IFERROR(IF(AND(OR(V156="Diesel",V156="Petrol"),N(U156)&gt;0,G156*1&gt;N(U156)*(1+TankMargin)),"More than the tank holds, ",""),"")&amp;IF(AND(TRIM(D156&amp;"")&lt;&gt;"",Q156&lt;&gt;"",SUBSTITUTE(UPPER(Q156)," ","")&lt;&gt;R156),"Card used in another van, ","")&amp;IF(AND(TRIM(D156&amp;"")&lt;&gt;"",S156=0),"Not one of your vans, ","")&amp;IF(AND(A156&lt;&gt;"",R156="",O156&lt;&gt;"",P156=0),"Card not on your Vans list, ","")&amp;IF(N(Y156)&gt;1,"Filled twice that day, ","")&amp;IFERROR(IF(AND(AA156&lt;&gt;"",AA156&lt;MinMiles),"Only "&amp;TEXT(AA156,"#,##0")&amp;" miles since the previous fill, ",""),"")&amp;IFERROR(IF(AND(AB156&lt;&gt;"",N(AB156)&gt;0,I156*1&lt;N(AB156)),"Pump mileage lower than before, ",""),"")&amp;IFERROR(IF(AND(TRIM(I156&amp;"")&lt;&gt;"",TRIM(K156&amp;"")&lt;&gt;"",ABS(I156*1-K156*1)&gt;MileTolerance),"Pump mileage off from the odometer, ",""),"")&amp;IF(J156="No","No receipt from the driver, ","")&amp;IFERROR(IF(AND(W156&lt;&gt;"",OR(W156&lt;DayStart,W156&gt;DayEnd)),"Outside working hours, ",""),"")&amp;IFERROR(IF(AND(X156&lt;&gt;"",WEEKDAY(X156,2)=6,FlagSat="Yes"),"Saturday, ",""),"")&amp;IFERROR(IF(AND(X156&lt;&gt;"",WEEKDAY(X156,2)=7,FlagSun="Yes"),"Sunday, ",""),"")&amp;IF(AND(FlagPremium="Yes",OR(V156="Diesel",V156="Petrol"),OR(ISNUMBER(SEARCH("super",F156)),ISNUMBER(SEARCH("premium",F156)),ISNUMBER(SEARCH("ultimate",F156)),ISNUMBER(SEARCH("v-power",F156)),ISNUMBER(SEARCH("momentum",F156)),ISNUMBER(SEARCH("supreme",F156)))),"Premium fuel, ","")</f>
        <v/>
      </c>
      <c r="AD156" s="32" t="n">
        <f aca="false">IF(AC156="",0,1)</f>
        <v>0</v>
      </c>
      <c r="AE156" s="32" t="n">
        <f aca="false">IF(A156="",0,1)</f>
        <v>0</v>
      </c>
    </row>
    <row r="157" customFormat="false" ht="15" hidden="false" customHeight="false" outlineLevel="0" collapsed="false">
      <c r="A157" s="24"/>
      <c r="B157" s="25"/>
      <c r="C157" s="21"/>
      <c r="D157" s="19"/>
      <c r="E157" s="19"/>
      <c r="F157" s="19"/>
      <c r="G157" s="26"/>
      <c r="H157" s="27"/>
      <c r="I157" s="28"/>
      <c r="J157" s="19"/>
      <c r="K157" s="28"/>
      <c r="L157" s="29" t="str">
        <f aca="false">IF(AC157="","",LEFT(AC157,LEN(AC157)-2))</f>
        <v/>
      </c>
      <c r="M157" s="30"/>
      <c r="N157" s="30"/>
      <c r="O157" s="32" t="str">
        <f aca="false">IF(TRIM(C157&amp;"")="","",RIGHT(SUBSTITUTE(SUBSTITUTE(C157&amp;""," ",""),"*",""),4))</f>
        <v/>
      </c>
      <c r="P157" s="32" t="n">
        <f aca="false">IF(O157="",0,IFERROR(MATCH(O157,Vans!$D$2:$D$51,0),IFERROR(MATCH(VALUE(O157),Vans!$D$2:$D$51,0),0)))</f>
        <v>0</v>
      </c>
      <c r="Q157" s="32" t="str">
        <f aca="false">IF(P157=0,"",INDEX(Vans!$A$2:$A$51,P157)&amp;"")</f>
        <v/>
      </c>
      <c r="R157" s="32" t="str">
        <f aca="false">IF(A157="","",IF(TRIM(D157&amp;"")&lt;&gt;"",SUBSTITUTE(UPPER(TRIM(D157&amp;""))," ",""),SUBSTITUTE(UPPER(Q157)," ","")))</f>
        <v/>
      </c>
      <c r="S157" s="32" t="n">
        <f aca="false">IF(R157="",0,IFERROR(MATCH(R157,Vans!$G$2:$G$51,0),0))</f>
        <v>0</v>
      </c>
      <c r="T157" s="32" t="str">
        <f aca="false">IF(S157=0,"",INDEX(Vans!$B$2:$B$51,S157)&amp;"")</f>
        <v/>
      </c>
      <c r="U157" s="32" t="str">
        <f aca="false">IF(S157=0,"",INDEX(Vans!$C$2:$C$51,S157))</f>
        <v/>
      </c>
      <c r="V157" s="32" t="str">
        <f aca="false">IF(TRIM(F157&amp;"")="","",IF(ISNUMBER(SEARCH("adblue",F157)),"AdBlue",IF(OR(ISNUMBER(SEARCH("diesel",F157)),ISNUMBER(SEARCH("derv",F157)),ISNUMBER(SEARCH("ulsd",F157))),"Diesel",IF(OR(ISNUMBER(SEARCH("unleaded",F157)),ISNUMBER(SEARCH("petrol",F157)),ISNUMBER(SEARCH("ulp",F157))),"Petrol",IF(OR(ISNUMBER(SEARCH("electric",F157)),ISNUMBER(SEARCH("charg",F157)),ISNUMBER(SEARCH("kwh",F157))),"Electric","Other")))))</f>
        <v/>
      </c>
      <c r="W157" s="34" t="str">
        <f aca="false">IF(TRIM(B157&amp;"")&lt;&gt;"",IFERROR(MOD(B157*1,1),""),IF(A157="","",IFERROR(IF(MOD(A157*1,1)&gt;0,MOD(A157*1,1),""),"")))</f>
        <v/>
      </c>
      <c r="X157" s="35" t="str">
        <f aca="false">IF(A157="","",IFERROR(INT(A157*1),""))</f>
        <v/>
      </c>
      <c r="Y157" s="32" t="str">
        <f aca="false">IF(OR(X157="",NOT(OR(V157="Diesel",V157="Petrol"))),"",MAX(IF(O157="",0,COUNTIFS($O$2:$O$501,O157,$X$2:$X$501,X157,$V$2:$V$501,"Diesel")+COUNTIFS($O$2:$O$501,O157,$X$2:$X$501,X157,$V$2:$V$501,"Petrol")),IF(R157="",0,COUNTIFS($R$2:$R$501,R157,$X$2:$X$501,X157,$V$2:$V$501,"Diesel")+COUNTIFS($R$2:$R$501,R157,$X$2:$X$501,X157,$V$2:$V$501,"Petrol"))))</f>
        <v/>
      </c>
      <c r="Z157" s="32" t="str">
        <f aca="false">IF(OR(R157="",TRIM(I157&amp;"")="",NOT(OR(V157="Diesel",V157="Petrol"))),"",IFERROR(_xlfn.MAXIFS($I$2:$I$501,$R$2:$R$501,R157,$I$2:$I$501,"&lt;"&amp;I157,$V$2:$V$501,"&lt;&gt;AdBlue",$V$2:$V$501,"&lt;&gt;Other"),""))</f>
        <v/>
      </c>
      <c r="AA157" s="32" t="str">
        <f aca="false">IF(OR(Z157="",N(Z157)=0),"",I157-Z157)</f>
        <v/>
      </c>
      <c r="AB157" s="32" t="str">
        <f aca="false">IF(OR(R157="",TRIM(I157&amp;"")="",X157=""),"",IFERROR(_xlfn.MAXIFS($I$2:$I$501,$R$2:$R$501,R157,$X$2:$X$501,"&lt;"&amp;X157),""))</f>
        <v/>
      </c>
      <c r="AC157" s="32" t="str">
        <f aca="false">IF(V157="Other","Not fuel, ","")&amp;IFERROR(IF(AND(T157&lt;&gt;"",OR(AND(V157="Diesel",T157&lt;&gt;"Diesel"),AND(V157="Petrol",T157&lt;&gt;"Petrol",T157&lt;&gt;"Plug-in hybrid"),AND(V157="Electric",T157&lt;&gt;"Electric",T157&lt;&gt;"Plug-in hybrid"))),"Wrong fuel for this van, ",""),"")&amp;IFERROR(IF(AND(OR(V157="Diesel",V157="Petrol"),N(U157)&gt;0,G157*1&gt;N(U157)*(1+TankMargin)),"More than the tank holds, ",""),"")&amp;IF(AND(TRIM(D157&amp;"")&lt;&gt;"",Q157&lt;&gt;"",SUBSTITUTE(UPPER(Q157)," ","")&lt;&gt;R157),"Card used in another van, ","")&amp;IF(AND(TRIM(D157&amp;"")&lt;&gt;"",S157=0),"Not one of your vans, ","")&amp;IF(AND(A157&lt;&gt;"",R157="",O157&lt;&gt;"",P157=0),"Card not on your Vans list, ","")&amp;IF(N(Y157)&gt;1,"Filled twice that day, ","")&amp;IFERROR(IF(AND(AA157&lt;&gt;"",AA157&lt;MinMiles),"Only "&amp;TEXT(AA157,"#,##0")&amp;" miles since the previous fill, ",""),"")&amp;IFERROR(IF(AND(AB157&lt;&gt;"",N(AB157)&gt;0,I157*1&lt;N(AB157)),"Pump mileage lower than before, ",""),"")&amp;IFERROR(IF(AND(TRIM(I157&amp;"")&lt;&gt;"",TRIM(K157&amp;"")&lt;&gt;"",ABS(I157*1-K157*1)&gt;MileTolerance),"Pump mileage off from the odometer, ",""),"")&amp;IF(J157="No","No receipt from the driver, ","")&amp;IFERROR(IF(AND(W157&lt;&gt;"",OR(W157&lt;DayStart,W157&gt;DayEnd)),"Outside working hours, ",""),"")&amp;IFERROR(IF(AND(X157&lt;&gt;"",WEEKDAY(X157,2)=6,FlagSat="Yes"),"Saturday, ",""),"")&amp;IFERROR(IF(AND(X157&lt;&gt;"",WEEKDAY(X157,2)=7,FlagSun="Yes"),"Sunday, ",""),"")&amp;IF(AND(FlagPremium="Yes",OR(V157="Diesel",V157="Petrol"),OR(ISNUMBER(SEARCH("super",F157)),ISNUMBER(SEARCH("premium",F157)),ISNUMBER(SEARCH("ultimate",F157)),ISNUMBER(SEARCH("v-power",F157)),ISNUMBER(SEARCH("momentum",F157)),ISNUMBER(SEARCH("supreme",F157)))),"Premium fuel, ","")</f>
        <v/>
      </c>
      <c r="AD157" s="32" t="n">
        <f aca="false">IF(AC157="",0,1)</f>
        <v>0</v>
      </c>
      <c r="AE157" s="32" t="n">
        <f aca="false">IF(A157="",0,1)</f>
        <v>0</v>
      </c>
    </row>
    <row r="158" customFormat="false" ht="15" hidden="false" customHeight="false" outlineLevel="0" collapsed="false">
      <c r="A158" s="24"/>
      <c r="B158" s="25"/>
      <c r="C158" s="21"/>
      <c r="D158" s="19"/>
      <c r="E158" s="19"/>
      <c r="F158" s="19"/>
      <c r="G158" s="26"/>
      <c r="H158" s="27"/>
      <c r="I158" s="28"/>
      <c r="J158" s="19"/>
      <c r="K158" s="28"/>
      <c r="L158" s="29" t="str">
        <f aca="false">IF(AC158="","",LEFT(AC158,LEN(AC158)-2))</f>
        <v/>
      </c>
      <c r="M158" s="30"/>
      <c r="N158" s="30"/>
      <c r="O158" s="32" t="str">
        <f aca="false">IF(TRIM(C158&amp;"")="","",RIGHT(SUBSTITUTE(SUBSTITUTE(C158&amp;""," ",""),"*",""),4))</f>
        <v/>
      </c>
      <c r="P158" s="32" t="n">
        <f aca="false">IF(O158="",0,IFERROR(MATCH(O158,Vans!$D$2:$D$51,0),IFERROR(MATCH(VALUE(O158),Vans!$D$2:$D$51,0),0)))</f>
        <v>0</v>
      </c>
      <c r="Q158" s="32" t="str">
        <f aca="false">IF(P158=0,"",INDEX(Vans!$A$2:$A$51,P158)&amp;"")</f>
        <v/>
      </c>
      <c r="R158" s="32" t="str">
        <f aca="false">IF(A158="","",IF(TRIM(D158&amp;"")&lt;&gt;"",SUBSTITUTE(UPPER(TRIM(D158&amp;""))," ",""),SUBSTITUTE(UPPER(Q158)," ","")))</f>
        <v/>
      </c>
      <c r="S158" s="32" t="n">
        <f aca="false">IF(R158="",0,IFERROR(MATCH(R158,Vans!$G$2:$G$51,0),0))</f>
        <v>0</v>
      </c>
      <c r="T158" s="32" t="str">
        <f aca="false">IF(S158=0,"",INDEX(Vans!$B$2:$B$51,S158)&amp;"")</f>
        <v/>
      </c>
      <c r="U158" s="32" t="str">
        <f aca="false">IF(S158=0,"",INDEX(Vans!$C$2:$C$51,S158))</f>
        <v/>
      </c>
      <c r="V158" s="32" t="str">
        <f aca="false">IF(TRIM(F158&amp;"")="","",IF(ISNUMBER(SEARCH("adblue",F158)),"AdBlue",IF(OR(ISNUMBER(SEARCH("diesel",F158)),ISNUMBER(SEARCH("derv",F158)),ISNUMBER(SEARCH("ulsd",F158))),"Diesel",IF(OR(ISNUMBER(SEARCH("unleaded",F158)),ISNUMBER(SEARCH("petrol",F158)),ISNUMBER(SEARCH("ulp",F158))),"Petrol",IF(OR(ISNUMBER(SEARCH("electric",F158)),ISNUMBER(SEARCH("charg",F158)),ISNUMBER(SEARCH("kwh",F158))),"Electric","Other")))))</f>
        <v/>
      </c>
      <c r="W158" s="34" t="str">
        <f aca="false">IF(TRIM(B158&amp;"")&lt;&gt;"",IFERROR(MOD(B158*1,1),""),IF(A158="","",IFERROR(IF(MOD(A158*1,1)&gt;0,MOD(A158*1,1),""),"")))</f>
        <v/>
      </c>
      <c r="X158" s="35" t="str">
        <f aca="false">IF(A158="","",IFERROR(INT(A158*1),""))</f>
        <v/>
      </c>
      <c r="Y158" s="32" t="str">
        <f aca="false">IF(OR(X158="",NOT(OR(V158="Diesel",V158="Petrol"))),"",MAX(IF(O158="",0,COUNTIFS($O$2:$O$501,O158,$X$2:$X$501,X158,$V$2:$V$501,"Diesel")+COUNTIFS($O$2:$O$501,O158,$X$2:$X$501,X158,$V$2:$V$501,"Petrol")),IF(R158="",0,COUNTIFS($R$2:$R$501,R158,$X$2:$X$501,X158,$V$2:$V$501,"Diesel")+COUNTIFS($R$2:$R$501,R158,$X$2:$X$501,X158,$V$2:$V$501,"Petrol"))))</f>
        <v/>
      </c>
      <c r="Z158" s="32" t="str">
        <f aca="false">IF(OR(R158="",TRIM(I158&amp;"")="",NOT(OR(V158="Diesel",V158="Petrol"))),"",IFERROR(_xlfn.MAXIFS($I$2:$I$501,$R$2:$R$501,R158,$I$2:$I$501,"&lt;"&amp;I158,$V$2:$V$501,"&lt;&gt;AdBlue",$V$2:$V$501,"&lt;&gt;Other"),""))</f>
        <v/>
      </c>
      <c r="AA158" s="32" t="str">
        <f aca="false">IF(OR(Z158="",N(Z158)=0),"",I158-Z158)</f>
        <v/>
      </c>
      <c r="AB158" s="32" t="str">
        <f aca="false">IF(OR(R158="",TRIM(I158&amp;"")="",X158=""),"",IFERROR(_xlfn.MAXIFS($I$2:$I$501,$R$2:$R$501,R158,$X$2:$X$501,"&lt;"&amp;X158),""))</f>
        <v/>
      </c>
      <c r="AC158" s="32" t="str">
        <f aca="false">IF(V158="Other","Not fuel, ","")&amp;IFERROR(IF(AND(T158&lt;&gt;"",OR(AND(V158="Diesel",T158&lt;&gt;"Diesel"),AND(V158="Petrol",T158&lt;&gt;"Petrol",T158&lt;&gt;"Plug-in hybrid"),AND(V158="Electric",T158&lt;&gt;"Electric",T158&lt;&gt;"Plug-in hybrid"))),"Wrong fuel for this van, ",""),"")&amp;IFERROR(IF(AND(OR(V158="Diesel",V158="Petrol"),N(U158)&gt;0,G158*1&gt;N(U158)*(1+TankMargin)),"More than the tank holds, ",""),"")&amp;IF(AND(TRIM(D158&amp;"")&lt;&gt;"",Q158&lt;&gt;"",SUBSTITUTE(UPPER(Q158)," ","")&lt;&gt;R158),"Card used in another van, ","")&amp;IF(AND(TRIM(D158&amp;"")&lt;&gt;"",S158=0),"Not one of your vans, ","")&amp;IF(AND(A158&lt;&gt;"",R158="",O158&lt;&gt;"",P158=0),"Card not on your Vans list, ","")&amp;IF(N(Y158)&gt;1,"Filled twice that day, ","")&amp;IFERROR(IF(AND(AA158&lt;&gt;"",AA158&lt;MinMiles),"Only "&amp;TEXT(AA158,"#,##0")&amp;" miles since the previous fill, ",""),"")&amp;IFERROR(IF(AND(AB158&lt;&gt;"",N(AB158)&gt;0,I158*1&lt;N(AB158)),"Pump mileage lower than before, ",""),"")&amp;IFERROR(IF(AND(TRIM(I158&amp;"")&lt;&gt;"",TRIM(K158&amp;"")&lt;&gt;"",ABS(I158*1-K158*1)&gt;MileTolerance),"Pump mileage off from the odometer, ",""),"")&amp;IF(J158="No","No receipt from the driver, ","")&amp;IFERROR(IF(AND(W158&lt;&gt;"",OR(W158&lt;DayStart,W158&gt;DayEnd)),"Outside working hours, ",""),"")&amp;IFERROR(IF(AND(X158&lt;&gt;"",WEEKDAY(X158,2)=6,FlagSat="Yes"),"Saturday, ",""),"")&amp;IFERROR(IF(AND(X158&lt;&gt;"",WEEKDAY(X158,2)=7,FlagSun="Yes"),"Sunday, ",""),"")&amp;IF(AND(FlagPremium="Yes",OR(V158="Diesel",V158="Petrol"),OR(ISNUMBER(SEARCH("super",F158)),ISNUMBER(SEARCH("premium",F158)),ISNUMBER(SEARCH("ultimate",F158)),ISNUMBER(SEARCH("v-power",F158)),ISNUMBER(SEARCH("momentum",F158)),ISNUMBER(SEARCH("supreme",F158)))),"Premium fuel, ","")</f>
        <v/>
      </c>
      <c r="AD158" s="32" t="n">
        <f aca="false">IF(AC158="",0,1)</f>
        <v>0</v>
      </c>
      <c r="AE158" s="32" t="n">
        <f aca="false">IF(A158="",0,1)</f>
        <v>0</v>
      </c>
    </row>
    <row r="159" customFormat="false" ht="15" hidden="false" customHeight="false" outlineLevel="0" collapsed="false">
      <c r="A159" s="24"/>
      <c r="B159" s="25"/>
      <c r="C159" s="21"/>
      <c r="D159" s="19"/>
      <c r="E159" s="19"/>
      <c r="F159" s="19"/>
      <c r="G159" s="26"/>
      <c r="H159" s="27"/>
      <c r="I159" s="28"/>
      <c r="J159" s="19"/>
      <c r="K159" s="28"/>
      <c r="L159" s="29" t="str">
        <f aca="false">IF(AC159="","",LEFT(AC159,LEN(AC159)-2))</f>
        <v/>
      </c>
      <c r="M159" s="30"/>
      <c r="N159" s="30"/>
      <c r="O159" s="32" t="str">
        <f aca="false">IF(TRIM(C159&amp;"")="","",RIGHT(SUBSTITUTE(SUBSTITUTE(C159&amp;""," ",""),"*",""),4))</f>
        <v/>
      </c>
      <c r="P159" s="32" t="n">
        <f aca="false">IF(O159="",0,IFERROR(MATCH(O159,Vans!$D$2:$D$51,0),IFERROR(MATCH(VALUE(O159),Vans!$D$2:$D$51,0),0)))</f>
        <v>0</v>
      </c>
      <c r="Q159" s="32" t="str">
        <f aca="false">IF(P159=0,"",INDEX(Vans!$A$2:$A$51,P159)&amp;"")</f>
        <v/>
      </c>
      <c r="R159" s="32" t="str">
        <f aca="false">IF(A159="","",IF(TRIM(D159&amp;"")&lt;&gt;"",SUBSTITUTE(UPPER(TRIM(D159&amp;""))," ",""),SUBSTITUTE(UPPER(Q159)," ","")))</f>
        <v/>
      </c>
      <c r="S159" s="32" t="n">
        <f aca="false">IF(R159="",0,IFERROR(MATCH(R159,Vans!$G$2:$G$51,0),0))</f>
        <v>0</v>
      </c>
      <c r="T159" s="32" t="str">
        <f aca="false">IF(S159=0,"",INDEX(Vans!$B$2:$B$51,S159)&amp;"")</f>
        <v/>
      </c>
      <c r="U159" s="32" t="str">
        <f aca="false">IF(S159=0,"",INDEX(Vans!$C$2:$C$51,S159))</f>
        <v/>
      </c>
      <c r="V159" s="32" t="str">
        <f aca="false">IF(TRIM(F159&amp;"")="","",IF(ISNUMBER(SEARCH("adblue",F159)),"AdBlue",IF(OR(ISNUMBER(SEARCH("diesel",F159)),ISNUMBER(SEARCH("derv",F159)),ISNUMBER(SEARCH("ulsd",F159))),"Diesel",IF(OR(ISNUMBER(SEARCH("unleaded",F159)),ISNUMBER(SEARCH("petrol",F159)),ISNUMBER(SEARCH("ulp",F159))),"Petrol",IF(OR(ISNUMBER(SEARCH("electric",F159)),ISNUMBER(SEARCH("charg",F159)),ISNUMBER(SEARCH("kwh",F159))),"Electric","Other")))))</f>
        <v/>
      </c>
      <c r="W159" s="34" t="str">
        <f aca="false">IF(TRIM(B159&amp;"")&lt;&gt;"",IFERROR(MOD(B159*1,1),""),IF(A159="","",IFERROR(IF(MOD(A159*1,1)&gt;0,MOD(A159*1,1),""),"")))</f>
        <v/>
      </c>
      <c r="X159" s="35" t="str">
        <f aca="false">IF(A159="","",IFERROR(INT(A159*1),""))</f>
        <v/>
      </c>
      <c r="Y159" s="32" t="str">
        <f aca="false">IF(OR(X159="",NOT(OR(V159="Diesel",V159="Petrol"))),"",MAX(IF(O159="",0,COUNTIFS($O$2:$O$501,O159,$X$2:$X$501,X159,$V$2:$V$501,"Diesel")+COUNTIFS($O$2:$O$501,O159,$X$2:$X$501,X159,$V$2:$V$501,"Petrol")),IF(R159="",0,COUNTIFS($R$2:$R$501,R159,$X$2:$X$501,X159,$V$2:$V$501,"Diesel")+COUNTIFS($R$2:$R$501,R159,$X$2:$X$501,X159,$V$2:$V$501,"Petrol"))))</f>
        <v/>
      </c>
      <c r="Z159" s="32" t="str">
        <f aca="false">IF(OR(R159="",TRIM(I159&amp;"")="",NOT(OR(V159="Diesel",V159="Petrol"))),"",IFERROR(_xlfn.MAXIFS($I$2:$I$501,$R$2:$R$501,R159,$I$2:$I$501,"&lt;"&amp;I159,$V$2:$V$501,"&lt;&gt;AdBlue",$V$2:$V$501,"&lt;&gt;Other"),""))</f>
        <v/>
      </c>
      <c r="AA159" s="32" t="str">
        <f aca="false">IF(OR(Z159="",N(Z159)=0),"",I159-Z159)</f>
        <v/>
      </c>
      <c r="AB159" s="32" t="str">
        <f aca="false">IF(OR(R159="",TRIM(I159&amp;"")="",X159=""),"",IFERROR(_xlfn.MAXIFS($I$2:$I$501,$R$2:$R$501,R159,$X$2:$X$501,"&lt;"&amp;X159),""))</f>
        <v/>
      </c>
      <c r="AC159" s="32" t="str">
        <f aca="false">IF(V159="Other","Not fuel, ","")&amp;IFERROR(IF(AND(T159&lt;&gt;"",OR(AND(V159="Diesel",T159&lt;&gt;"Diesel"),AND(V159="Petrol",T159&lt;&gt;"Petrol",T159&lt;&gt;"Plug-in hybrid"),AND(V159="Electric",T159&lt;&gt;"Electric",T159&lt;&gt;"Plug-in hybrid"))),"Wrong fuel for this van, ",""),"")&amp;IFERROR(IF(AND(OR(V159="Diesel",V159="Petrol"),N(U159)&gt;0,G159*1&gt;N(U159)*(1+TankMargin)),"More than the tank holds, ",""),"")&amp;IF(AND(TRIM(D159&amp;"")&lt;&gt;"",Q159&lt;&gt;"",SUBSTITUTE(UPPER(Q159)," ","")&lt;&gt;R159),"Card used in another van, ","")&amp;IF(AND(TRIM(D159&amp;"")&lt;&gt;"",S159=0),"Not one of your vans, ","")&amp;IF(AND(A159&lt;&gt;"",R159="",O159&lt;&gt;"",P159=0),"Card not on your Vans list, ","")&amp;IF(N(Y159)&gt;1,"Filled twice that day, ","")&amp;IFERROR(IF(AND(AA159&lt;&gt;"",AA159&lt;MinMiles),"Only "&amp;TEXT(AA159,"#,##0")&amp;" miles since the previous fill, ",""),"")&amp;IFERROR(IF(AND(AB159&lt;&gt;"",N(AB159)&gt;0,I159*1&lt;N(AB159)),"Pump mileage lower than before, ",""),"")&amp;IFERROR(IF(AND(TRIM(I159&amp;"")&lt;&gt;"",TRIM(K159&amp;"")&lt;&gt;"",ABS(I159*1-K159*1)&gt;MileTolerance),"Pump mileage off from the odometer, ",""),"")&amp;IF(J159="No","No receipt from the driver, ","")&amp;IFERROR(IF(AND(W159&lt;&gt;"",OR(W159&lt;DayStart,W159&gt;DayEnd)),"Outside working hours, ",""),"")&amp;IFERROR(IF(AND(X159&lt;&gt;"",WEEKDAY(X159,2)=6,FlagSat="Yes"),"Saturday, ",""),"")&amp;IFERROR(IF(AND(X159&lt;&gt;"",WEEKDAY(X159,2)=7,FlagSun="Yes"),"Sunday, ",""),"")&amp;IF(AND(FlagPremium="Yes",OR(V159="Diesel",V159="Petrol"),OR(ISNUMBER(SEARCH("super",F159)),ISNUMBER(SEARCH("premium",F159)),ISNUMBER(SEARCH("ultimate",F159)),ISNUMBER(SEARCH("v-power",F159)),ISNUMBER(SEARCH("momentum",F159)),ISNUMBER(SEARCH("supreme",F159)))),"Premium fuel, ","")</f>
        <v/>
      </c>
      <c r="AD159" s="32" t="n">
        <f aca="false">IF(AC159="",0,1)</f>
        <v>0</v>
      </c>
      <c r="AE159" s="32" t="n">
        <f aca="false">IF(A159="",0,1)</f>
        <v>0</v>
      </c>
    </row>
    <row r="160" customFormat="false" ht="15" hidden="false" customHeight="false" outlineLevel="0" collapsed="false">
      <c r="A160" s="24"/>
      <c r="B160" s="25"/>
      <c r="C160" s="21"/>
      <c r="D160" s="19"/>
      <c r="E160" s="19"/>
      <c r="F160" s="19"/>
      <c r="G160" s="26"/>
      <c r="H160" s="27"/>
      <c r="I160" s="28"/>
      <c r="J160" s="19"/>
      <c r="K160" s="28"/>
      <c r="L160" s="29" t="str">
        <f aca="false">IF(AC160="","",LEFT(AC160,LEN(AC160)-2))</f>
        <v/>
      </c>
      <c r="M160" s="30"/>
      <c r="N160" s="30"/>
      <c r="O160" s="32" t="str">
        <f aca="false">IF(TRIM(C160&amp;"")="","",RIGHT(SUBSTITUTE(SUBSTITUTE(C160&amp;""," ",""),"*",""),4))</f>
        <v/>
      </c>
      <c r="P160" s="32" t="n">
        <f aca="false">IF(O160="",0,IFERROR(MATCH(O160,Vans!$D$2:$D$51,0),IFERROR(MATCH(VALUE(O160),Vans!$D$2:$D$51,0),0)))</f>
        <v>0</v>
      </c>
      <c r="Q160" s="32" t="str">
        <f aca="false">IF(P160=0,"",INDEX(Vans!$A$2:$A$51,P160)&amp;"")</f>
        <v/>
      </c>
      <c r="R160" s="32" t="str">
        <f aca="false">IF(A160="","",IF(TRIM(D160&amp;"")&lt;&gt;"",SUBSTITUTE(UPPER(TRIM(D160&amp;""))," ",""),SUBSTITUTE(UPPER(Q160)," ","")))</f>
        <v/>
      </c>
      <c r="S160" s="32" t="n">
        <f aca="false">IF(R160="",0,IFERROR(MATCH(R160,Vans!$G$2:$G$51,0),0))</f>
        <v>0</v>
      </c>
      <c r="T160" s="32" t="str">
        <f aca="false">IF(S160=0,"",INDEX(Vans!$B$2:$B$51,S160)&amp;"")</f>
        <v/>
      </c>
      <c r="U160" s="32" t="str">
        <f aca="false">IF(S160=0,"",INDEX(Vans!$C$2:$C$51,S160))</f>
        <v/>
      </c>
      <c r="V160" s="32" t="str">
        <f aca="false">IF(TRIM(F160&amp;"")="","",IF(ISNUMBER(SEARCH("adblue",F160)),"AdBlue",IF(OR(ISNUMBER(SEARCH("diesel",F160)),ISNUMBER(SEARCH("derv",F160)),ISNUMBER(SEARCH("ulsd",F160))),"Diesel",IF(OR(ISNUMBER(SEARCH("unleaded",F160)),ISNUMBER(SEARCH("petrol",F160)),ISNUMBER(SEARCH("ulp",F160))),"Petrol",IF(OR(ISNUMBER(SEARCH("electric",F160)),ISNUMBER(SEARCH("charg",F160)),ISNUMBER(SEARCH("kwh",F160))),"Electric","Other")))))</f>
        <v/>
      </c>
      <c r="W160" s="34" t="str">
        <f aca="false">IF(TRIM(B160&amp;"")&lt;&gt;"",IFERROR(MOD(B160*1,1),""),IF(A160="","",IFERROR(IF(MOD(A160*1,1)&gt;0,MOD(A160*1,1),""),"")))</f>
        <v/>
      </c>
      <c r="X160" s="35" t="str">
        <f aca="false">IF(A160="","",IFERROR(INT(A160*1),""))</f>
        <v/>
      </c>
      <c r="Y160" s="32" t="str">
        <f aca="false">IF(OR(X160="",NOT(OR(V160="Diesel",V160="Petrol"))),"",MAX(IF(O160="",0,COUNTIFS($O$2:$O$501,O160,$X$2:$X$501,X160,$V$2:$V$501,"Diesel")+COUNTIFS($O$2:$O$501,O160,$X$2:$X$501,X160,$V$2:$V$501,"Petrol")),IF(R160="",0,COUNTIFS($R$2:$R$501,R160,$X$2:$X$501,X160,$V$2:$V$501,"Diesel")+COUNTIFS($R$2:$R$501,R160,$X$2:$X$501,X160,$V$2:$V$501,"Petrol"))))</f>
        <v/>
      </c>
      <c r="Z160" s="32" t="str">
        <f aca="false">IF(OR(R160="",TRIM(I160&amp;"")="",NOT(OR(V160="Diesel",V160="Petrol"))),"",IFERROR(_xlfn.MAXIFS($I$2:$I$501,$R$2:$R$501,R160,$I$2:$I$501,"&lt;"&amp;I160,$V$2:$V$501,"&lt;&gt;AdBlue",$V$2:$V$501,"&lt;&gt;Other"),""))</f>
        <v/>
      </c>
      <c r="AA160" s="32" t="str">
        <f aca="false">IF(OR(Z160="",N(Z160)=0),"",I160-Z160)</f>
        <v/>
      </c>
      <c r="AB160" s="32" t="str">
        <f aca="false">IF(OR(R160="",TRIM(I160&amp;"")="",X160=""),"",IFERROR(_xlfn.MAXIFS($I$2:$I$501,$R$2:$R$501,R160,$X$2:$X$501,"&lt;"&amp;X160),""))</f>
        <v/>
      </c>
      <c r="AC160" s="32" t="str">
        <f aca="false">IF(V160="Other","Not fuel, ","")&amp;IFERROR(IF(AND(T160&lt;&gt;"",OR(AND(V160="Diesel",T160&lt;&gt;"Diesel"),AND(V160="Petrol",T160&lt;&gt;"Petrol",T160&lt;&gt;"Plug-in hybrid"),AND(V160="Electric",T160&lt;&gt;"Electric",T160&lt;&gt;"Plug-in hybrid"))),"Wrong fuel for this van, ",""),"")&amp;IFERROR(IF(AND(OR(V160="Diesel",V160="Petrol"),N(U160)&gt;0,G160*1&gt;N(U160)*(1+TankMargin)),"More than the tank holds, ",""),"")&amp;IF(AND(TRIM(D160&amp;"")&lt;&gt;"",Q160&lt;&gt;"",SUBSTITUTE(UPPER(Q160)," ","")&lt;&gt;R160),"Card used in another van, ","")&amp;IF(AND(TRIM(D160&amp;"")&lt;&gt;"",S160=0),"Not one of your vans, ","")&amp;IF(AND(A160&lt;&gt;"",R160="",O160&lt;&gt;"",P160=0),"Card not on your Vans list, ","")&amp;IF(N(Y160)&gt;1,"Filled twice that day, ","")&amp;IFERROR(IF(AND(AA160&lt;&gt;"",AA160&lt;MinMiles),"Only "&amp;TEXT(AA160,"#,##0")&amp;" miles since the previous fill, ",""),"")&amp;IFERROR(IF(AND(AB160&lt;&gt;"",N(AB160)&gt;0,I160*1&lt;N(AB160)),"Pump mileage lower than before, ",""),"")&amp;IFERROR(IF(AND(TRIM(I160&amp;"")&lt;&gt;"",TRIM(K160&amp;"")&lt;&gt;"",ABS(I160*1-K160*1)&gt;MileTolerance),"Pump mileage off from the odometer, ",""),"")&amp;IF(J160="No","No receipt from the driver, ","")&amp;IFERROR(IF(AND(W160&lt;&gt;"",OR(W160&lt;DayStart,W160&gt;DayEnd)),"Outside working hours, ",""),"")&amp;IFERROR(IF(AND(X160&lt;&gt;"",WEEKDAY(X160,2)=6,FlagSat="Yes"),"Saturday, ",""),"")&amp;IFERROR(IF(AND(X160&lt;&gt;"",WEEKDAY(X160,2)=7,FlagSun="Yes"),"Sunday, ",""),"")&amp;IF(AND(FlagPremium="Yes",OR(V160="Diesel",V160="Petrol"),OR(ISNUMBER(SEARCH("super",F160)),ISNUMBER(SEARCH("premium",F160)),ISNUMBER(SEARCH("ultimate",F160)),ISNUMBER(SEARCH("v-power",F160)),ISNUMBER(SEARCH("momentum",F160)),ISNUMBER(SEARCH("supreme",F160)))),"Premium fuel, ","")</f>
        <v/>
      </c>
      <c r="AD160" s="32" t="n">
        <f aca="false">IF(AC160="",0,1)</f>
        <v>0</v>
      </c>
      <c r="AE160" s="32" t="n">
        <f aca="false">IF(A160="",0,1)</f>
        <v>0</v>
      </c>
    </row>
    <row r="161" customFormat="false" ht="15" hidden="false" customHeight="false" outlineLevel="0" collapsed="false">
      <c r="A161" s="24"/>
      <c r="B161" s="25"/>
      <c r="C161" s="21"/>
      <c r="D161" s="19"/>
      <c r="E161" s="19"/>
      <c r="F161" s="19"/>
      <c r="G161" s="26"/>
      <c r="H161" s="27"/>
      <c r="I161" s="28"/>
      <c r="J161" s="19"/>
      <c r="K161" s="28"/>
      <c r="L161" s="29" t="str">
        <f aca="false">IF(AC161="","",LEFT(AC161,LEN(AC161)-2))</f>
        <v/>
      </c>
      <c r="M161" s="30"/>
      <c r="N161" s="30"/>
      <c r="O161" s="32" t="str">
        <f aca="false">IF(TRIM(C161&amp;"")="","",RIGHT(SUBSTITUTE(SUBSTITUTE(C161&amp;""," ",""),"*",""),4))</f>
        <v/>
      </c>
      <c r="P161" s="32" t="n">
        <f aca="false">IF(O161="",0,IFERROR(MATCH(O161,Vans!$D$2:$D$51,0),IFERROR(MATCH(VALUE(O161),Vans!$D$2:$D$51,0),0)))</f>
        <v>0</v>
      </c>
      <c r="Q161" s="32" t="str">
        <f aca="false">IF(P161=0,"",INDEX(Vans!$A$2:$A$51,P161)&amp;"")</f>
        <v/>
      </c>
      <c r="R161" s="32" t="str">
        <f aca="false">IF(A161="","",IF(TRIM(D161&amp;"")&lt;&gt;"",SUBSTITUTE(UPPER(TRIM(D161&amp;""))," ",""),SUBSTITUTE(UPPER(Q161)," ","")))</f>
        <v/>
      </c>
      <c r="S161" s="32" t="n">
        <f aca="false">IF(R161="",0,IFERROR(MATCH(R161,Vans!$G$2:$G$51,0),0))</f>
        <v>0</v>
      </c>
      <c r="T161" s="32" t="str">
        <f aca="false">IF(S161=0,"",INDEX(Vans!$B$2:$B$51,S161)&amp;"")</f>
        <v/>
      </c>
      <c r="U161" s="32" t="str">
        <f aca="false">IF(S161=0,"",INDEX(Vans!$C$2:$C$51,S161))</f>
        <v/>
      </c>
      <c r="V161" s="32" t="str">
        <f aca="false">IF(TRIM(F161&amp;"")="","",IF(ISNUMBER(SEARCH("adblue",F161)),"AdBlue",IF(OR(ISNUMBER(SEARCH("diesel",F161)),ISNUMBER(SEARCH("derv",F161)),ISNUMBER(SEARCH("ulsd",F161))),"Diesel",IF(OR(ISNUMBER(SEARCH("unleaded",F161)),ISNUMBER(SEARCH("petrol",F161)),ISNUMBER(SEARCH("ulp",F161))),"Petrol",IF(OR(ISNUMBER(SEARCH("electric",F161)),ISNUMBER(SEARCH("charg",F161)),ISNUMBER(SEARCH("kwh",F161))),"Electric","Other")))))</f>
        <v/>
      </c>
      <c r="W161" s="34" t="str">
        <f aca="false">IF(TRIM(B161&amp;"")&lt;&gt;"",IFERROR(MOD(B161*1,1),""),IF(A161="","",IFERROR(IF(MOD(A161*1,1)&gt;0,MOD(A161*1,1),""),"")))</f>
        <v/>
      </c>
      <c r="X161" s="35" t="str">
        <f aca="false">IF(A161="","",IFERROR(INT(A161*1),""))</f>
        <v/>
      </c>
      <c r="Y161" s="32" t="str">
        <f aca="false">IF(OR(X161="",NOT(OR(V161="Diesel",V161="Petrol"))),"",MAX(IF(O161="",0,COUNTIFS($O$2:$O$501,O161,$X$2:$X$501,X161,$V$2:$V$501,"Diesel")+COUNTIFS($O$2:$O$501,O161,$X$2:$X$501,X161,$V$2:$V$501,"Petrol")),IF(R161="",0,COUNTIFS($R$2:$R$501,R161,$X$2:$X$501,X161,$V$2:$V$501,"Diesel")+COUNTIFS($R$2:$R$501,R161,$X$2:$X$501,X161,$V$2:$V$501,"Petrol"))))</f>
        <v/>
      </c>
      <c r="Z161" s="32" t="str">
        <f aca="false">IF(OR(R161="",TRIM(I161&amp;"")="",NOT(OR(V161="Diesel",V161="Petrol"))),"",IFERROR(_xlfn.MAXIFS($I$2:$I$501,$R$2:$R$501,R161,$I$2:$I$501,"&lt;"&amp;I161,$V$2:$V$501,"&lt;&gt;AdBlue",$V$2:$V$501,"&lt;&gt;Other"),""))</f>
        <v/>
      </c>
      <c r="AA161" s="32" t="str">
        <f aca="false">IF(OR(Z161="",N(Z161)=0),"",I161-Z161)</f>
        <v/>
      </c>
      <c r="AB161" s="32" t="str">
        <f aca="false">IF(OR(R161="",TRIM(I161&amp;"")="",X161=""),"",IFERROR(_xlfn.MAXIFS($I$2:$I$501,$R$2:$R$501,R161,$X$2:$X$501,"&lt;"&amp;X161),""))</f>
        <v/>
      </c>
      <c r="AC161" s="32" t="str">
        <f aca="false">IF(V161="Other","Not fuel, ","")&amp;IFERROR(IF(AND(T161&lt;&gt;"",OR(AND(V161="Diesel",T161&lt;&gt;"Diesel"),AND(V161="Petrol",T161&lt;&gt;"Petrol",T161&lt;&gt;"Plug-in hybrid"),AND(V161="Electric",T161&lt;&gt;"Electric",T161&lt;&gt;"Plug-in hybrid"))),"Wrong fuel for this van, ",""),"")&amp;IFERROR(IF(AND(OR(V161="Diesel",V161="Petrol"),N(U161)&gt;0,G161*1&gt;N(U161)*(1+TankMargin)),"More than the tank holds, ",""),"")&amp;IF(AND(TRIM(D161&amp;"")&lt;&gt;"",Q161&lt;&gt;"",SUBSTITUTE(UPPER(Q161)," ","")&lt;&gt;R161),"Card used in another van, ","")&amp;IF(AND(TRIM(D161&amp;"")&lt;&gt;"",S161=0),"Not one of your vans, ","")&amp;IF(AND(A161&lt;&gt;"",R161="",O161&lt;&gt;"",P161=0),"Card not on your Vans list, ","")&amp;IF(N(Y161)&gt;1,"Filled twice that day, ","")&amp;IFERROR(IF(AND(AA161&lt;&gt;"",AA161&lt;MinMiles),"Only "&amp;TEXT(AA161,"#,##0")&amp;" miles since the previous fill, ",""),"")&amp;IFERROR(IF(AND(AB161&lt;&gt;"",N(AB161)&gt;0,I161*1&lt;N(AB161)),"Pump mileage lower than before, ",""),"")&amp;IFERROR(IF(AND(TRIM(I161&amp;"")&lt;&gt;"",TRIM(K161&amp;"")&lt;&gt;"",ABS(I161*1-K161*1)&gt;MileTolerance),"Pump mileage off from the odometer, ",""),"")&amp;IF(J161="No","No receipt from the driver, ","")&amp;IFERROR(IF(AND(W161&lt;&gt;"",OR(W161&lt;DayStart,W161&gt;DayEnd)),"Outside working hours, ",""),"")&amp;IFERROR(IF(AND(X161&lt;&gt;"",WEEKDAY(X161,2)=6,FlagSat="Yes"),"Saturday, ",""),"")&amp;IFERROR(IF(AND(X161&lt;&gt;"",WEEKDAY(X161,2)=7,FlagSun="Yes"),"Sunday, ",""),"")&amp;IF(AND(FlagPremium="Yes",OR(V161="Diesel",V161="Petrol"),OR(ISNUMBER(SEARCH("super",F161)),ISNUMBER(SEARCH("premium",F161)),ISNUMBER(SEARCH("ultimate",F161)),ISNUMBER(SEARCH("v-power",F161)),ISNUMBER(SEARCH("momentum",F161)),ISNUMBER(SEARCH("supreme",F161)))),"Premium fuel, ","")</f>
        <v/>
      </c>
      <c r="AD161" s="32" t="n">
        <f aca="false">IF(AC161="",0,1)</f>
        <v>0</v>
      </c>
      <c r="AE161" s="32" t="n">
        <f aca="false">IF(A161="",0,1)</f>
        <v>0</v>
      </c>
    </row>
    <row r="162" customFormat="false" ht="15" hidden="false" customHeight="false" outlineLevel="0" collapsed="false">
      <c r="A162" s="24"/>
      <c r="B162" s="25"/>
      <c r="C162" s="21"/>
      <c r="D162" s="19"/>
      <c r="E162" s="19"/>
      <c r="F162" s="19"/>
      <c r="G162" s="26"/>
      <c r="H162" s="27"/>
      <c r="I162" s="28"/>
      <c r="J162" s="19"/>
      <c r="K162" s="28"/>
      <c r="L162" s="29" t="str">
        <f aca="false">IF(AC162="","",LEFT(AC162,LEN(AC162)-2))</f>
        <v/>
      </c>
      <c r="M162" s="30"/>
      <c r="N162" s="30"/>
      <c r="O162" s="32" t="str">
        <f aca="false">IF(TRIM(C162&amp;"")="","",RIGHT(SUBSTITUTE(SUBSTITUTE(C162&amp;""," ",""),"*",""),4))</f>
        <v/>
      </c>
      <c r="P162" s="32" t="n">
        <f aca="false">IF(O162="",0,IFERROR(MATCH(O162,Vans!$D$2:$D$51,0),IFERROR(MATCH(VALUE(O162),Vans!$D$2:$D$51,0),0)))</f>
        <v>0</v>
      </c>
      <c r="Q162" s="32" t="str">
        <f aca="false">IF(P162=0,"",INDEX(Vans!$A$2:$A$51,P162)&amp;"")</f>
        <v/>
      </c>
      <c r="R162" s="32" t="str">
        <f aca="false">IF(A162="","",IF(TRIM(D162&amp;"")&lt;&gt;"",SUBSTITUTE(UPPER(TRIM(D162&amp;""))," ",""),SUBSTITUTE(UPPER(Q162)," ","")))</f>
        <v/>
      </c>
      <c r="S162" s="32" t="n">
        <f aca="false">IF(R162="",0,IFERROR(MATCH(R162,Vans!$G$2:$G$51,0),0))</f>
        <v>0</v>
      </c>
      <c r="T162" s="32" t="str">
        <f aca="false">IF(S162=0,"",INDEX(Vans!$B$2:$B$51,S162)&amp;"")</f>
        <v/>
      </c>
      <c r="U162" s="32" t="str">
        <f aca="false">IF(S162=0,"",INDEX(Vans!$C$2:$C$51,S162))</f>
        <v/>
      </c>
      <c r="V162" s="32" t="str">
        <f aca="false">IF(TRIM(F162&amp;"")="","",IF(ISNUMBER(SEARCH("adblue",F162)),"AdBlue",IF(OR(ISNUMBER(SEARCH("diesel",F162)),ISNUMBER(SEARCH("derv",F162)),ISNUMBER(SEARCH("ulsd",F162))),"Diesel",IF(OR(ISNUMBER(SEARCH("unleaded",F162)),ISNUMBER(SEARCH("petrol",F162)),ISNUMBER(SEARCH("ulp",F162))),"Petrol",IF(OR(ISNUMBER(SEARCH("electric",F162)),ISNUMBER(SEARCH("charg",F162)),ISNUMBER(SEARCH("kwh",F162))),"Electric","Other")))))</f>
        <v/>
      </c>
      <c r="W162" s="34" t="str">
        <f aca="false">IF(TRIM(B162&amp;"")&lt;&gt;"",IFERROR(MOD(B162*1,1),""),IF(A162="","",IFERROR(IF(MOD(A162*1,1)&gt;0,MOD(A162*1,1),""),"")))</f>
        <v/>
      </c>
      <c r="X162" s="35" t="str">
        <f aca="false">IF(A162="","",IFERROR(INT(A162*1),""))</f>
        <v/>
      </c>
      <c r="Y162" s="32" t="str">
        <f aca="false">IF(OR(X162="",NOT(OR(V162="Diesel",V162="Petrol"))),"",MAX(IF(O162="",0,COUNTIFS($O$2:$O$501,O162,$X$2:$X$501,X162,$V$2:$V$501,"Diesel")+COUNTIFS($O$2:$O$501,O162,$X$2:$X$501,X162,$V$2:$V$501,"Petrol")),IF(R162="",0,COUNTIFS($R$2:$R$501,R162,$X$2:$X$501,X162,$V$2:$V$501,"Diesel")+COUNTIFS($R$2:$R$501,R162,$X$2:$X$501,X162,$V$2:$V$501,"Petrol"))))</f>
        <v/>
      </c>
      <c r="Z162" s="32" t="str">
        <f aca="false">IF(OR(R162="",TRIM(I162&amp;"")="",NOT(OR(V162="Diesel",V162="Petrol"))),"",IFERROR(_xlfn.MAXIFS($I$2:$I$501,$R$2:$R$501,R162,$I$2:$I$501,"&lt;"&amp;I162,$V$2:$V$501,"&lt;&gt;AdBlue",$V$2:$V$501,"&lt;&gt;Other"),""))</f>
        <v/>
      </c>
      <c r="AA162" s="32" t="str">
        <f aca="false">IF(OR(Z162="",N(Z162)=0),"",I162-Z162)</f>
        <v/>
      </c>
      <c r="AB162" s="32" t="str">
        <f aca="false">IF(OR(R162="",TRIM(I162&amp;"")="",X162=""),"",IFERROR(_xlfn.MAXIFS($I$2:$I$501,$R$2:$R$501,R162,$X$2:$X$501,"&lt;"&amp;X162),""))</f>
        <v/>
      </c>
      <c r="AC162" s="32" t="str">
        <f aca="false">IF(V162="Other","Not fuel, ","")&amp;IFERROR(IF(AND(T162&lt;&gt;"",OR(AND(V162="Diesel",T162&lt;&gt;"Diesel"),AND(V162="Petrol",T162&lt;&gt;"Petrol",T162&lt;&gt;"Plug-in hybrid"),AND(V162="Electric",T162&lt;&gt;"Electric",T162&lt;&gt;"Plug-in hybrid"))),"Wrong fuel for this van, ",""),"")&amp;IFERROR(IF(AND(OR(V162="Diesel",V162="Petrol"),N(U162)&gt;0,G162*1&gt;N(U162)*(1+TankMargin)),"More than the tank holds, ",""),"")&amp;IF(AND(TRIM(D162&amp;"")&lt;&gt;"",Q162&lt;&gt;"",SUBSTITUTE(UPPER(Q162)," ","")&lt;&gt;R162),"Card used in another van, ","")&amp;IF(AND(TRIM(D162&amp;"")&lt;&gt;"",S162=0),"Not one of your vans, ","")&amp;IF(AND(A162&lt;&gt;"",R162="",O162&lt;&gt;"",P162=0),"Card not on your Vans list, ","")&amp;IF(N(Y162)&gt;1,"Filled twice that day, ","")&amp;IFERROR(IF(AND(AA162&lt;&gt;"",AA162&lt;MinMiles),"Only "&amp;TEXT(AA162,"#,##0")&amp;" miles since the previous fill, ",""),"")&amp;IFERROR(IF(AND(AB162&lt;&gt;"",N(AB162)&gt;0,I162*1&lt;N(AB162)),"Pump mileage lower than before, ",""),"")&amp;IFERROR(IF(AND(TRIM(I162&amp;"")&lt;&gt;"",TRIM(K162&amp;"")&lt;&gt;"",ABS(I162*1-K162*1)&gt;MileTolerance),"Pump mileage off from the odometer, ",""),"")&amp;IF(J162="No","No receipt from the driver, ","")&amp;IFERROR(IF(AND(W162&lt;&gt;"",OR(W162&lt;DayStart,W162&gt;DayEnd)),"Outside working hours, ",""),"")&amp;IFERROR(IF(AND(X162&lt;&gt;"",WEEKDAY(X162,2)=6,FlagSat="Yes"),"Saturday, ",""),"")&amp;IFERROR(IF(AND(X162&lt;&gt;"",WEEKDAY(X162,2)=7,FlagSun="Yes"),"Sunday, ",""),"")&amp;IF(AND(FlagPremium="Yes",OR(V162="Diesel",V162="Petrol"),OR(ISNUMBER(SEARCH("super",F162)),ISNUMBER(SEARCH("premium",F162)),ISNUMBER(SEARCH("ultimate",F162)),ISNUMBER(SEARCH("v-power",F162)),ISNUMBER(SEARCH("momentum",F162)),ISNUMBER(SEARCH("supreme",F162)))),"Premium fuel, ","")</f>
        <v/>
      </c>
      <c r="AD162" s="32" t="n">
        <f aca="false">IF(AC162="",0,1)</f>
        <v>0</v>
      </c>
      <c r="AE162" s="32" t="n">
        <f aca="false">IF(A162="",0,1)</f>
        <v>0</v>
      </c>
    </row>
    <row r="163" customFormat="false" ht="15" hidden="false" customHeight="false" outlineLevel="0" collapsed="false">
      <c r="A163" s="24"/>
      <c r="B163" s="25"/>
      <c r="C163" s="21"/>
      <c r="D163" s="19"/>
      <c r="E163" s="19"/>
      <c r="F163" s="19"/>
      <c r="G163" s="26"/>
      <c r="H163" s="27"/>
      <c r="I163" s="28"/>
      <c r="J163" s="19"/>
      <c r="K163" s="28"/>
      <c r="L163" s="29" t="str">
        <f aca="false">IF(AC163="","",LEFT(AC163,LEN(AC163)-2))</f>
        <v/>
      </c>
      <c r="M163" s="30"/>
      <c r="N163" s="30"/>
      <c r="O163" s="32" t="str">
        <f aca="false">IF(TRIM(C163&amp;"")="","",RIGHT(SUBSTITUTE(SUBSTITUTE(C163&amp;""," ",""),"*",""),4))</f>
        <v/>
      </c>
      <c r="P163" s="32" t="n">
        <f aca="false">IF(O163="",0,IFERROR(MATCH(O163,Vans!$D$2:$D$51,0),IFERROR(MATCH(VALUE(O163),Vans!$D$2:$D$51,0),0)))</f>
        <v>0</v>
      </c>
      <c r="Q163" s="32" t="str">
        <f aca="false">IF(P163=0,"",INDEX(Vans!$A$2:$A$51,P163)&amp;"")</f>
        <v/>
      </c>
      <c r="R163" s="32" t="str">
        <f aca="false">IF(A163="","",IF(TRIM(D163&amp;"")&lt;&gt;"",SUBSTITUTE(UPPER(TRIM(D163&amp;""))," ",""),SUBSTITUTE(UPPER(Q163)," ","")))</f>
        <v/>
      </c>
      <c r="S163" s="32" t="n">
        <f aca="false">IF(R163="",0,IFERROR(MATCH(R163,Vans!$G$2:$G$51,0),0))</f>
        <v>0</v>
      </c>
      <c r="T163" s="32" t="str">
        <f aca="false">IF(S163=0,"",INDEX(Vans!$B$2:$B$51,S163)&amp;"")</f>
        <v/>
      </c>
      <c r="U163" s="32" t="str">
        <f aca="false">IF(S163=0,"",INDEX(Vans!$C$2:$C$51,S163))</f>
        <v/>
      </c>
      <c r="V163" s="32" t="str">
        <f aca="false">IF(TRIM(F163&amp;"")="","",IF(ISNUMBER(SEARCH("adblue",F163)),"AdBlue",IF(OR(ISNUMBER(SEARCH("diesel",F163)),ISNUMBER(SEARCH("derv",F163)),ISNUMBER(SEARCH("ulsd",F163))),"Diesel",IF(OR(ISNUMBER(SEARCH("unleaded",F163)),ISNUMBER(SEARCH("petrol",F163)),ISNUMBER(SEARCH("ulp",F163))),"Petrol",IF(OR(ISNUMBER(SEARCH("electric",F163)),ISNUMBER(SEARCH("charg",F163)),ISNUMBER(SEARCH("kwh",F163))),"Electric","Other")))))</f>
        <v/>
      </c>
      <c r="W163" s="34" t="str">
        <f aca="false">IF(TRIM(B163&amp;"")&lt;&gt;"",IFERROR(MOD(B163*1,1),""),IF(A163="","",IFERROR(IF(MOD(A163*1,1)&gt;0,MOD(A163*1,1),""),"")))</f>
        <v/>
      </c>
      <c r="X163" s="35" t="str">
        <f aca="false">IF(A163="","",IFERROR(INT(A163*1),""))</f>
        <v/>
      </c>
      <c r="Y163" s="32" t="str">
        <f aca="false">IF(OR(X163="",NOT(OR(V163="Diesel",V163="Petrol"))),"",MAX(IF(O163="",0,COUNTIFS($O$2:$O$501,O163,$X$2:$X$501,X163,$V$2:$V$501,"Diesel")+COUNTIFS($O$2:$O$501,O163,$X$2:$X$501,X163,$V$2:$V$501,"Petrol")),IF(R163="",0,COUNTIFS($R$2:$R$501,R163,$X$2:$X$501,X163,$V$2:$V$501,"Diesel")+COUNTIFS($R$2:$R$501,R163,$X$2:$X$501,X163,$V$2:$V$501,"Petrol"))))</f>
        <v/>
      </c>
      <c r="Z163" s="32" t="str">
        <f aca="false">IF(OR(R163="",TRIM(I163&amp;"")="",NOT(OR(V163="Diesel",V163="Petrol"))),"",IFERROR(_xlfn.MAXIFS($I$2:$I$501,$R$2:$R$501,R163,$I$2:$I$501,"&lt;"&amp;I163,$V$2:$V$501,"&lt;&gt;AdBlue",$V$2:$V$501,"&lt;&gt;Other"),""))</f>
        <v/>
      </c>
      <c r="AA163" s="32" t="str">
        <f aca="false">IF(OR(Z163="",N(Z163)=0),"",I163-Z163)</f>
        <v/>
      </c>
      <c r="AB163" s="32" t="str">
        <f aca="false">IF(OR(R163="",TRIM(I163&amp;"")="",X163=""),"",IFERROR(_xlfn.MAXIFS($I$2:$I$501,$R$2:$R$501,R163,$X$2:$X$501,"&lt;"&amp;X163),""))</f>
        <v/>
      </c>
      <c r="AC163" s="32" t="str">
        <f aca="false">IF(V163="Other","Not fuel, ","")&amp;IFERROR(IF(AND(T163&lt;&gt;"",OR(AND(V163="Diesel",T163&lt;&gt;"Diesel"),AND(V163="Petrol",T163&lt;&gt;"Petrol",T163&lt;&gt;"Plug-in hybrid"),AND(V163="Electric",T163&lt;&gt;"Electric",T163&lt;&gt;"Plug-in hybrid"))),"Wrong fuel for this van, ",""),"")&amp;IFERROR(IF(AND(OR(V163="Diesel",V163="Petrol"),N(U163)&gt;0,G163*1&gt;N(U163)*(1+TankMargin)),"More than the tank holds, ",""),"")&amp;IF(AND(TRIM(D163&amp;"")&lt;&gt;"",Q163&lt;&gt;"",SUBSTITUTE(UPPER(Q163)," ","")&lt;&gt;R163),"Card used in another van, ","")&amp;IF(AND(TRIM(D163&amp;"")&lt;&gt;"",S163=0),"Not one of your vans, ","")&amp;IF(AND(A163&lt;&gt;"",R163="",O163&lt;&gt;"",P163=0),"Card not on your Vans list, ","")&amp;IF(N(Y163)&gt;1,"Filled twice that day, ","")&amp;IFERROR(IF(AND(AA163&lt;&gt;"",AA163&lt;MinMiles),"Only "&amp;TEXT(AA163,"#,##0")&amp;" miles since the previous fill, ",""),"")&amp;IFERROR(IF(AND(AB163&lt;&gt;"",N(AB163)&gt;0,I163*1&lt;N(AB163)),"Pump mileage lower than before, ",""),"")&amp;IFERROR(IF(AND(TRIM(I163&amp;"")&lt;&gt;"",TRIM(K163&amp;"")&lt;&gt;"",ABS(I163*1-K163*1)&gt;MileTolerance),"Pump mileage off from the odometer, ",""),"")&amp;IF(J163="No","No receipt from the driver, ","")&amp;IFERROR(IF(AND(W163&lt;&gt;"",OR(W163&lt;DayStart,W163&gt;DayEnd)),"Outside working hours, ",""),"")&amp;IFERROR(IF(AND(X163&lt;&gt;"",WEEKDAY(X163,2)=6,FlagSat="Yes"),"Saturday, ",""),"")&amp;IFERROR(IF(AND(X163&lt;&gt;"",WEEKDAY(X163,2)=7,FlagSun="Yes"),"Sunday, ",""),"")&amp;IF(AND(FlagPremium="Yes",OR(V163="Diesel",V163="Petrol"),OR(ISNUMBER(SEARCH("super",F163)),ISNUMBER(SEARCH("premium",F163)),ISNUMBER(SEARCH("ultimate",F163)),ISNUMBER(SEARCH("v-power",F163)),ISNUMBER(SEARCH("momentum",F163)),ISNUMBER(SEARCH("supreme",F163)))),"Premium fuel, ","")</f>
        <v/>
      </c>
      <c r="AD163" s="32" t="n">
        <f aca="false">IF(AC163="",0,1)</f>
        <v>0</v>
      </c>
      <c r="AE163" s="32" t="n">
        <f aca="false">IF(A163="",0,1)</f>
        <v>0</v>
      </c>
    </row>
    <row r="164" customFormat="false" ht="15" hidden="false" customHeight="false" outlineLevel="0" collapsed="false">
      <c r="A164" s="24"/>
      <c r="B164" s="25"/>
      <c r="C164" s="21"/>
      <c r="D164" s="19"/>
      <c r="E164" s="19"/>
      <c r="F164" s="19"/>
      <c r="G164" s="26"/>
      <c r="H164" s="27"/>
      <c r="I164" s="28"/>
      <c r="J164" s="19"/>
      <c r="K164" s="28"/>
      <c r="L164" s="29" t="str">
        <f aca="false">IF(AC164="","",LEFT(AC164,LEN(AC164)-2))</f>
        <v/>
      </c>
      <c r="M164" s="30"/>
      <c r="N164" s="30"/>
      <c r="O164" s="32" t="str">
        <f aca="false">IF(TRIM(C164&amp;"")="","",RIGHT(SUBSTITUTE(SUBSTITUTE(C164&amp;""," ",""),"*",""),4))</f>
        <v/>
      </c>
      <c r="P164" s="32" t="n">
        <f aca="false">IF(O164="",0,IFERROR(MATCH(O164,Vans!$D$2:$D$51,0),IFERROR(MATCH(VALUE(O164),Vans!$D$2:$D$51,0),0)))</f>
        <v>0</v>
      </c>
      <c r="Q164" s="32" t="str">
        <f aca="false">IF(P164=0,"",INDEX(Vans!$A$2:$A$51,P164)&amp;"")</f>
        <v/>
      </c>
      <c r="R164" s="32" t="str">
        <f aca="false">IF(A164="","",IF(TRIM(D164&amp;"")&lt;&gt;"",SUBSTITUTE(UPPER(TRIM(D164&amp;""))," ",""),SUBSTITUTE(UPPER(Q164)," ","")))</f>
        <v/>
      </c>
      <c r="S164" s="32" t="n">
        <f aca="false">IF(R164="",0,IFERROR(MATCH(R164,Vans!$G$2:$G$51,0),0))</f>
        <v>0</v>
      </c>
      <c r="T164" s="32" t="str">
        <f aca="false">IF(S164=0,"",INDEX(Vans!$B$2:$B$51,S164)&amp;"")</f>
        <v/>
      </c>
      <c r="U164" s="32" t="str">
        <f aca="false">IF(S164=0,"",INDEX(Vans!$C$2:$C$51,S164))</f>
        <v/>
      </c>
      <c r="V164" s="32" t="str">
        <f aca="false">IF(TRIM(F164&amp;"")="","",IF(ISNUMBER(SEARCH("adblue",F164)),"AdBlue",IF(OR(ISNUMBER(SEARCH("diesel",F164)),ISNUMBER(SEARCH("derv",F164)),ISNUMBER(SEARCH("ulsd",F164))),"Diesel",IF(OR(ISNUMBER(SEARCH("unleaded",F164)),ISNUMBER(SEARCH("petrol",F164)),ISNUMBER(SEARCH("ulp",F164))),"Petrol",IF(OR(ISNUMBER(SEARCH("electric",F164)),ISNUMBER(SEARCH("charg",F164)),ISNUMBER(SEARCH("kwh",F164))),"Electric","Other")))))</f>
        <v/>
      </c>
      <c r="W164" s="34" t="str">
        <f aca="false">IF(TRIM(B164&amp;"")&lt;&gt;"",IFERROR(MOD(B164*1,1),""),IF(A164="","",IFERROR(IF(MOD(A164*1,1)&gt;0,MOD(A164*1,1),""),"")))</f>
        <v/>
      </c>
      <c r="X164" s="35" t="str">
        <f aca="false">IF(A164="","",IFERROR(INT(A164*1),""))</f>
        <v/>
      </c>
      <c r="Y164" s="32" t="str">
        <f aca="false">IF(OR(X164="",NOT(OR(V164="Diesel",V164="Petrol"))),"",MAX(IF(O164="",0,COUNTIFS($O$2:$O$501,O164,$X$2:$X$501,X164,$V$2:$V$501,"Diesel")+COUNTIFS($O$2:$O$501,O164,$X$2:$X$501,X164,$V$2:$V$501,"Petrol")),IF(R164="",0,COUNTIFS($R$2:$R$501,R164,$X$2:$X$501,X164,$V$2:$V$501,"Diesel")+COUNTIFS($R$2:$R$501,R164,$X$2:$X$501,X164,$V$2:$V$501,"Petrol"))))</f>
        <v/>
      </c>
      <c r="Z164" s="32" t="str">
        <f aca="false">IF(OR(R164="",TRIM(I164&amp;"")="",NOT(OR(V164="Diesel",V164="Petrol"))),"",IFERROR(_xlfn.MAXIFS($I$2:$I$501,$R$2:$R$501,R164,$I$2:$I$501,"&lt;"&amp;I164,$V$2:$V$501,"&lt;&gt;AdBlue",$V$2:$V$501,"&lt;&gt;Other"),""))</f>
        <v/>
      </c>
      <c r="AA164" s="32" t="str">
        <f aca="false">IF(OR(Z164="",N(Z164)=0),"",I164-Z164)</f>
        <v/>
      </c>
      <c r="AB164" s="32" t="str">
        <f aca="false">IF(OR(R164="",TRIM(I164&amp;"")="",X164=""),"",IFERROR(_xlfn.MAXIFS($I$2:$I$501,$R$2:$R$501,R164,$X$2:$X$501,"&lt;"&amp;X164),""))</f>
        <v/>
      </c>
      <c r="AC164" s="32" t="str">
        <f aca="false">IF(V164="Other","Not fuel, ","")&amp;IFERROR(IF(AND(T164&lt;&gt;"",OR(AND(V164="Diesel",T164&lt;&gt;"Diesel"),AND(V164="Petrol",T164&lt;&gt;"Petrol",T164&lt;&gt;"Plug-in hybrid"),AND(V164="Electric",T164&lt;&gt;"Electric",T164&lt;&gt;"Plug-in hybrid"))),"Wrong fuel for this van, ",""),"")&amp;IFERROR(IF(AND(OR(V164="Diesel",V164="Petrol"),N(U164)&gt;0,G164*1&gt;N(U164)*(1+TankMargin)),"More than the tank holds, ",""),"")&amp;IF(AND(TRIM(D164&amp;"")&lt;&gt;"",Q164&lt;&gt;"",SUBSTITUTE(UPPER(Q164)," ","")&lt;&gt;R164),"Card used in another van, ","")&amp;IF(AND(TRIM(D164&amp;"")&lt;&gt;"",S164=0),"Not one of your vans, ","")&amp;IF(AND(A164&lt;&gt;"",R164="",O164&lt;&gt;"",P164=0),"Card not on your Vans list, ","")&amp;IF(N(Y164)&gt;1,"Filled twice that day, ","")&amp;IFERROR(IF(AND(AA164&lt;&gt;"",AA164&lt;MinMiles),"Only "&amp;TEXT(AA164,"#,##0")&amp;" miles since the previous fill, ",""),"")&amp;IFERROR(IF(AND(AB164&lt;&gt;"",N(AB164)&gt;0,I164*1&lt;N(AB164)),"Pump mileage lower than before, ",""),"")&amp;IFERROR(IF(AND(TRIM(I164&amp;"")&lt;&gt;"",TRIM(K164&amp;"")&lt;&gt;"",ABS(I164*1-K164*1)&gt;MileTolerance),"Pump mileage off from the odometer, ",""),"")&amp;IF(J164="No","No receipt from the driver, ","")&amp;IFERROR(IF(AND(W164&lt;&gt;"",OR(W164&lt;DayStart,W164&gt;DayEnd)),"Outside working hours, ",""),"")&amp;IFERROR(IF(AND(X164&lt;&gt;"",WEEKDAY(X164,2)=6,FlagSat="Yes"),"Saturday, ",""),"")&amp;IFERROR(IF(AND(X164&lt;&gt;"",WEEKDAY(X164,2)=7,FlagSun="Yes"),"Sunday, ",""),"")&amp;IF(AND(FlagPremium="Yes",OR(V164="Diesel",V164="Petrol"),OR(ISNUMBER(SEARCH("super",F164)),ISNUMBER(SEARCH("premium",F164)),ISNUMBER(SEARCH("ultimate",F164)),ISNUMBER(SEARCH("v-power",F164)),ISNUMBER(SEARCH("momentum",F164)),ISNUMBER(SEARCH("supreme",F164)))),"Premium fuel, ","")</f>
        <v/>
      </c>
      <c r="AD164" s="32" t="n">
        <f aca="false">IF(AC164="",0,1)</f>
        <v>0</v>
      </c>
      <c r="AE164" s="32" t="n">
        <f aca="false">IF(A164="",0,1)</f>
        <v>0</v>
      </c>
    </row>
    <row r="165" customFormat="false" ht="15" hidden="false" customHeight="false" outlineLevel="0" collapsed="false">
      <c r="A165" s="24"/>
      <c r="B165" s="25"/>
      <c r="C165" s="21"/>
      <c r="D165" s="19"/>
      <c r="E165" s="19"/>
      <c r="F165" s="19"/>
      <c r="G165" s="26"/>
      <c r="H165" s="27"/>
      <c r="I165" s="28"/>
      <c r="J165" s="19"/>
      <c r="K165" s="28"/>
      <c r="L165" s="29" t="str">
        <f aca="false">IF(AC165="","",LEFT(AC165,LEN(AC165)-2))</f>
        <v/>
      </c>
      <c r="M165" s="30"/>
      <c r="N165" s="30"/>
      <c r="O165" s="32" t="str">
        <f aca="false">IF(TRIM(C165&amp;"")="","",RIGHT(SUBSTITUTE(SUBSTITUTE(C165&amp;""," ",""),"*",""),4))</f>
        <v/>
      </c>
      <c r="P165" s="32" t="n">
        <f aca="false">IF(O165="",0,IFERROR(MATCH(O165,Vans!$D$2:$D$51,0),IFERROR(MATCH(VALUE(O165),Vans!$D$2:$D$51,0),0)))</f>
        <v>0</v>
      </c>
      <c r="Q165" s="32" t="str">
        <f aca="false">IF(P165=0,"",INDEX(Vans!$A$2:$A$51,P165)&amp;"")</f>
        <v/>
      </c>
      <c r="R165" s="32" t="str">
        <f aca="false">IF(A165="","",IF(TRIM(D165&amp;"")&lt;&gt;"",SUBSTITUTE(UPPER(TRIM(D165&amp;""))," ",""),SUBSTITUTE(UPPER(Q165)," ","")))</f>
        <v/>
      </c>
      <c r="S165" s="32" t="n">
        <f aca="false">IF(R165="",0,IFERROR(MATCH(R165,Vans!$G$2:$G$51,0),0))</f>
        <v>0</v>
      </c>
      <c r="T165" s="32" t="str">
        <f aca="false">IF(S165=0,"",INDEX(Vans!$B$2:$B$51,S165)&amp;"")</f>
        <v/>
      </c>
      <c r="U165" s="32" t="str">
        <f aca="false">IF(S165=0,"",INDEX(Vans!$C$2:$C$51,S165))</f>
        <v/>
      </c>
      <c r="V165" s="32" t="str">
        <f aca="false">IF(TRIM(F165&amp;"")="","",IF(ISNUMBER(SEARCH("adblue",F165)),"AdBlue",IF(OR(ISNUMBER(SEARCH("diesel",F165)),ISNUMBER(SEARCH("derv",F165)),ISNUMBER(SEARCH("ulsd",F165))),"Diesel",IF(OR(ISNUMBER(SEARCH("unleaded",F165)),ISNUMBER(SEARCH("petrol",F165)),ISNUMBER(SEARCH("ulp",F165))),"Petrol",IF(OR(ISNUMBER(SEARCH("electric",F165)),ISNUMBER(SEARCH("charg",F165)),ISNUMBER(SEARCH("kwh",F165))),"Electric","Other")))))</f>
        <v/>
      </c>
      <c r="W165" s="34" t="str">
        <f aca="false">IF(TRIM(B165&amp;"")&lt;&gt;"",IFERROR(MOD(B165*1,1),""),IF(A165="","",IFERROR(IF(MOD(A165*1,1)&gt;0,MOD(A165*1,1),""),"")))</f>
        <v/>
      </c>
      <c r="X165" s="35" t="str">
        <f aca="false">IF(A165="","",IFERROR(INT(A165*1),""))</f>
        <v/>
      </c>
      <c r="Y165" s="32" t="str">
        <f aca="false">IF(OR(X165="",NOT(OR(V165="Diesel",V165="Petrol"))),"",MAX(IF(O165="",0,COUNTIFS($O$2:$O$501,O165,$X$2:$X$501,X165,$V$2:$V$501,"Diesel")+COUNTIFS($O$2:$O$501,O165,$X$2:$X$501,X165,$V$2:$V$501,"Petrol")),IF(R165="",0,COUNTIFS($R$2:$R$501,R165,$X$2:$X$501,X165,$V$2:$V$501,"Diesel")+COUNTIFS($R$2:$R$501,R165,$X$2:$X$501,X165,$V$2:$V$501,"Petrol"))))</f>
        <v/>
      </c>
      <c r="Z165" s="32" t="str">
        <f aca="false">IF(OR(R165="",TRIM(I165&amp;"")="",NOT(OR(V165="Diesel",V165="Petrol"))),"",IFERROR(_xlfn.MAXIFS($I$2:$I$501,$R$2:$R$501,R165,$I$2:$I$501,"&lt;"&amp;I165,$V$2:$V$501,"&lt;&gt;AdBlue",$V$2:$V$501,"&lt;&gt;Other"),""))</f>
        <v/>
      </c>
      <c r="AA165" s="32" t="str">
        <f aca="false">IF(OR(Z165="",N(Z165)=0),"",I165-Z165)</f>
        <v/>
      </c>
      <c r="AB165" s="32" t="str">
        <f aca="false">IF(OR(R165="",TRIM(I165&amp;"")="",X165=""),"",IFERROR(_xlfn.MAXIFS($I$2:$I$501,$R$2:$R$501,R165,$X$2:$X$501,"&lt;"&amp;X165),""))</f>
        <v/>
      </c>
      <c r="AC165" s="32" t="str">
        <f aca="false">IF(V165="Other","Not fuel, ","")&amp;IFERROR(IF(AND(T165&lt;&gt;"",OR(AND(V165="Diesel",T165&lt;&gt;"Diesel"),AND(V165="Petrol",T165&lt;&gt;"Petrol",T165&lt;&gt;"Plug-in hybrid"),AND(V165="Electric",T165&lt;&gt;"Electric",T165&lt;&gt;"Plug-in hybrid"))),"Wrong fuel for this van, ",""),"")&amp;IFERROR(IF(AND(OR(V165="Diesel",V165="Petrol"),N(U165)&gt;0,G165*1&gt;N(U165)*(1+TankMargin)),"More than the tank holds, ",""),"")&amp;IF(AND(TRIM(D165&amp;"")&lt;&gt;"",Q165&lt;&gt;"",SUBSTITUTE(UPPER(Q165)," ","")&lt;&gt;R165),"Card used in another van, ","")&amp;IF(AND(TRIM(D165&amp;"")&lt;&gt;"",S165=0),"Not one of your vans, ","")&amp;IF(AND(A165&lt;&gt;"",R165="",O165&lt;&gt;"",P165=0),"Card not on your Vans list, ","")&amp;IF(N(Y165)&gt;1,"Filled twice that day, ","")&amp;IFERROR(IF(AND(AA165&lt;&gt;"",AA165&lt;MinMiles),"Only "&amp;TEXT(AA165,"#,##0")&amp;" miles since the previous fill, ",""),"")&amp;IFERROR(IF(AND(AB165&lt;&gt;"",N(AB165)&gt;0,I165*1&lt;N(AB165)),"Pump mileage lower than before, ",""),"")&amp;IFERROR(IF(AND(TRIM(I165&amp;"")&lt;&gt;"",TRIM(K165&amp;"")&lt;&gt;"",ABS(I165*1-K165*1)&gt;MileTolerance),"Pump mileage off from the odometer, ",""),"")&amp;IF(J165="No","No receipt from the driver, ","")&amp;IFERROR(IF(AND(W165&lt;&gt;"",OR(W165&lt;DayStart,W165&gt;DayEnd)),"Outside working hours, ",""),"")&amp;IFERROR(IF(AND(X165&lt;&gt;"",WEEKDAY(X165,2)=6,FlagSat="Yes"),"Saturday, ",""),"")&amp;IFERROR(IF(AND(X165&lt;&gt;"",WEEKDAY(X165,2)=7,FlagSun="Yes"),"Sunday, ",""),"")&amp;IF(AND(FlagPremium="Yes",OR(V165="Diesel",V165="Petrol"),OR(ISNUMBER(SEARCH("super",F165)),ISNUMBER(SEARCH("premium",F165)),ISNUMBER(SEARCH("ultimate",F165)),ISNUMBER(SEARCH("v-power",F165)),ISNUMBER(SEARCH("momentum",F165)),ISNUMBER(SEARCH("supreme",F165)))),"Premium fuel, ","")</f>
        <v/>
      </c>
      <c r="AD165" s="32" t="n">
        <f aca="false">IF(AC165="",0,1)</f>
        <v>0</v>
      </c>
      <c r="AE165" s="32" t="n">
        <f aca="false">IF(A165="",0,1)</f>
        <v>0</v>
      </c>
    </row>
    <row r="166" customFormat="false" ht="15" hidden="false" customHeight="false" outlineLevel="0" collapsed="false">
      <c r="A166" s="24"/>
      <c r="B166" s="25"/>
      <c r="C166" s="21"/>
      <c r="D166" s="19"/>
      <c r="E166" s="19"/>
      <c r="F166" s="19"/>
      <c r="G166" s="26"/>
      <c r="H166" s="27"/>
      <c r="I166" s="28"/>
      <c r="J166" s="19"/>
      <c r="K166" s="28"/>
      <c r="L166" s="29" t="str">
        <f aca="false">IF(AC166="","",LEFT(AC166,LEN(AC166)-2))</f>
        <v/>
      </c>
      <c r="M166" s="30"/>
      <c r="N166" s="30"/>
      <c r="O166" s="32" t="str">
        <f aca="false">IF(TRIM(C166&amp;"")="","",RIGHT(SUBSTITUTE(SUBSTITUTE(C166&amp;""," ",""),"*",""),4))</f>
        <v/>
      </c>
      <c r="P166" s="32" t="n">
        <f aca="false">IF(O166="",0,IFERROR(MATCH(O166,Vans!$D$2:$D$51,0),IFERROR(MATCH(VALUE(O166),Vans!$D$2:$D$51,0),0)))</f>
        <v>0</v>
      </c>
      <c r="Q166" s="32" t="str">
        <f aca="false">IF(P166=0,"",INDEX(Vans!$A$2:$A$51,P166)&amp;"")</f>
        <v/>
      </c>
      <c r="R166" s="32" t="str">
        <f aca="false">IF(A166="","",IF(TRIM(D166&amp;"")&lt;&gt;"",SUBSTITUTE(UPPER(TRIM(D166&amp;""))," ",""),SUBSTITUTE(UPPER(Q166)," ","")))</f>
        <v/>
      </c>
      <c r="S166" s="32" t="n">
        <f aca="false">IF(R166="",0,IFERROR(MATCH(R166,Vans!$G$2:$G$51,0),0))</f>
        <v>0</v>
      </c>
      <c r="T166" s="32" t="str">
        <f aca="false">IF(S166=0,"",INDEX(Vans!$B$2:$B$51,S166)&amp;"")</f>
        <v/>
      </c>
      <c r="U166" s="32" t="str">
        <f aca="false">IF(S166=0,"",INDEX(Vans!$C$2:$C$51,S166))</f>
        <v/>
      </c>
      <c r="V166" s="32" t="str">
        <f aca="false">IF(TRIM(F166&amp;"")="","",IF(ISNUMBER(SEARCH("adblue",F166)),"AdBlue",IF(OR(ISNUMBER(SEARCH("diesel",F166)),ISNUMBER(SEARCH("derv",F166)),ISNUMBER(SEARCH("ulsd",F166))),"Diesel",IF(OR(ISNUMBER(SEARCH("unleaded",F166)),ISNUMBER(SEARCH("petrol",F166)),ISNUMBER(SEARCH("ulp",F166))),"Petrol",IF(OR(ISNUMBER(SEARCH("electric",F166)),ISNUMBER(SEARCH("charg",F166)),ISNUMBER(SEARCH("kwh",F166))),"Electric","Other")))))</f>
        <v/>
      </c>
      <c r="W166" s="34" t="str">
        <f aca="false">IF(TRIM(B166&amp;"")&lt;&gt;"",IFERROR(MOD(B166*1,1),""),IF(A166="","",IFERROR(IF(MOD(A166*1,1)&gt;0,MOD(A166*1,1),""),"")))</f>
        <v/>
      </c>
      <c r="X166" s="35" t="str">
        <f aca="false">IF(A166="","",IFERROR(INT(A166*1),""))</f>
        <v/>
      </c>
      <c r="Y166" s="32" t="str">
        <f aca="false">IF(OR(X166="",NOT(OR(V166="Diesel",V166="Petrol"))),"",MAX(IF(O166="",0,COUNTIFS($O$2:$O$501,O166,$X$2:$X$501,X166,$V$2:$V$501,"Diesel")+COUNTIFS($O$2:$O$501,O166,$X$2:$X$501,X166,$V$2:$V$501,"Petrol")),IF(R166="",0,COUNTIFS($R$2:$R$501,R166,$X$2:$X$501,X166,$V$2:$V$501,"Diesel")+COUNTIFS($R$2:$R$501,R166,$X$2:$X$501,X166,$V$2:$V$501,"Petrol"))))</f>
        <v/>
      </c>
      <c r="Z166" s="32" t="str">
        <f aca="false">IF(OR(R166="",TRIM(I166&amp;"")="",NOT(OR(V166="Diesel",V166="Petrol"))),"",IFERROR(_xlfn.MAXIFS($I$2:$I$501,$R$2:$R$501,R166,$I$2:$I$501,"&lt;"&amp;I166,$V$2:$V$501,"&lt;&gt;AdBlue",$V$2:$V$501,"&lt;&gt;Other"),""))</f>
        <v/>
      </c>
      <c r="AA166" s="32" t="str">
        <f aca="false">IF(OR(Z166="",N(Z166)=0),"",I166-Z166)</f>
        <v/>
      </c>
      <c r="AB166" s="32" t="str">
        <f aca="false">IF(OR(R166="",TRIM(I166&amp;"")="",X166=""),"",IFERROR(_xlfn.MAXIFS($I$2:$I$501,$R$2:$R$501,R166,$X$2:$X$501,"&lt;"&amp;X166),""))</f>
        <v/>
      </c>
      <c r="AC166" s="32" t="str">
        <f aca="false">IF(V166="Other","Not fuel, ","")&amp;IFERROR(IF(AND(T166&lt;&gt;"",OR(AND(V166="Diesel",T166&lt;&gt;"Diesel"),AND(V166="Petrol",T166&lt;&gt;"Petrol",T166&lt;&gt;"Plug-in hybrid"),AND(V166="Electric",T166&lt;&gt;"Electric",T166&lt;&gt;"Plug-in hybrid"))),"Wrong fuel for this van, ",""),"")&amp;IFERROR(IF(AND(OR(V166="Diesel",V166="Petrol"),N(U166)&gt;0,G166*1&gt;N(U166)*(1+TankMargin)),"More than the tank holds, ",""),"")&amp;IF(AND(TRIM(D166&amp;"")&lt;&gt;"",Q166&lt;&gt;"",SUBSTITUTE(UPPER(Q166)," ","")&lt;&gt;R166),"Card used in another van, ","")&amp;IF(AND(TRIM(D166&amp;"")&lt;&gt;"",S166=0),"Not one of your vans, ","")&amp;IF(AND(A166&lt;&gt;"",R166="",O166&lt;&gt;"",P166=0),"Card not on your Vans list, ","")&amp;IF(N(Y166)&gt;1,"Filled twice that day, ","")&amp;IFERROR(IF(AND(AA166&lt;&gt;"",AA166&lt;MinMiles),"Only "&amp;TEXT(AA166,"#,##0")&amp;" miles since the previous fill, ",""),"")&amp;IFERROR(IF(AND(AB166&lt;&gt;"",N(AB166)&gt;0,I166*1&lt;N(AB166)),"Pump mileage lower than before, ",""),"")&amp;IFERROR(IF(AND(TRIM(I166&amp;"")&lt;&gt;"",TRIM(K166&amp;"")&lt;&gt;"",ABS(I166*1-K166*1)&gt;MileTolerance),"Pump mileage off from the odometer, ",""),"")&amp;IF(J166="No","No receipt from the driver, ","")&amp;IFERROR(IF(AND(W166&lt;&gt;"",OR(W166&lt;DayStart,W166&gt;DayEnd)),"Outside working hours, ",""),"")&amp;IFERROR(IF(AND(X166&lt;&gt;"",WEEKDAY(X166,2)=6,FlagSat="Yes"),"Saturday, ",""),"")&amp;IFERROR(IF(AND(X166&lt;&gt;"",WEEKDAY(X166,2)=7,FlagSun="Yes"),"Sunday, ",""),"")&amp;IF(AND(FlagPremium="Yes",OR(V166="Diesel",V166="Petrol"),OR(ISNUMBER(SEARCH("super",F166)),ISNUMBER(SEARCH("premium",F166)),ISNUMBER(SEARCH("ultimate",F166)),ISNUMBER(SEARCH("v-power",F166)),ISNUMBER(SEARCH("momentum",F166)),ISNUMBER(SEARCH("supreme",F166)))),"Premium fuel, ","")</f>
        <v/>
      </c>
      <c r="AD166" s="32" t="n">
        <f aca="false">IF(AC166="",0,1)</f>
        <v>0</v>
      </c>
      <c r="AE166" s="32" t="n">
        <f aca="false">IF(A166="",0,1)</f>
        <v>0</v>
      </c>
    </row>
    <row r="167" customFormat="false" ht="15" hidden="false" customHeight="false" outlineLevel="0" collapsed="false">
      <c r="A167" s="24"/>
      <c r="B167" s="25"/>
      <c r="C167" s="21"/>
      <c r="D167" s="19"/>
      <c r="E167" s="19"/>
      <c r="F167" s="19"/>
      <c r="G167" s="26"/>
      <c r="H167" s="27"/>
      <c r="I167" s="28"/>
      <c r="J167" s="19"/>
      <c r="K167" s="28"/>
      <c r="L167" s="29" t="str">
        <f aca="false">IF(AC167="","",LEFT(AC167,LEN(AC167)-2))</f>
        <v/>
      </c>
      <c r="M167" s="30"/>
      <c r="N167" s="30"/>
      <c r="O167" s="32" t="str">
        <f aca="false">IF(TRIM(C167&amp;"")="","",RIGHT(SUBSTITUTE(SUBSTITUTE(C167&amp;""," ",""),"*",""),4))</f>
        <v/>
      </c>
      <c r="P167" s="32" t="n">
        <f aca="false">IF(O167="",0,IFERROR(MATCH(O167,Vans!$D$2:$D$51,0),IFERROR(MATCH(VALUE(O167),Vans!$D$2:$D$51,0),0)))</f>
        <v>0</v>
      </c>
      <c r="Q167" s="32" t="str">
        <f aca="false">IF(P167=0,"",INDEX(Vans!$A$2:$A$51,P167)&amp;"")</f>
        <v/>
      </c>
      <c r="R167" s="32" t="str">
        <f aca="false">IF(A167="","",IF(TRIM(D167&amp;"")&lt;&gt;"",SUBSTITUTE(UPPER(TRIM(D167&amp;""))," ",""),SUBSTITUTE(UPPER(Q167)," ","")))</f>
        <v/>
      </c>
      <c r="S167" s="32" t="n">
        <f aca="false">IF(R167="",0,IFERROR(MATCH(R167,Vans!$G$2:$G$51,0),0))</f>
        <v>0</v>
      </c>
      <c r="T167" s="32" t="str">
        <f aca="false">IF(S167=0,"",INDEX(Vans!$B$2:$B$51,S167)&amp;"")</f>
        <v/>
      </c>
      <c r="U167" s="32" t="str">
        <f aca="false">IF(S167=0,"",INDEX(Vans!$C$2:$C$51,S167))</f>
        <v/>
      </c>
      <c r="V167" s="32" t="str">
        <f aca="false">IF(TRIM(F167&amp;"")="","",IF(ISNUMBER(SEARCH("adblue",F167)),"AdBlue",IF(OR(ISNUMBER(SEARCH("diesel",F167)),ISNUMBER(SEARCH("derv",F167)),ISNUMBER(SEARCH("ulsd",F167))),"Diesel",IF(OR(ISNUMBER(SEARCH("unleaded",F167)),ISNUMBER(SEARCH("petrol",F167)),ISNUMBER(SEARCH("ulp",F167))),"Petrol",IF(OR(ISNUMBER(SEARCH("electric",F167)),ISNUMBER(SEARCH("charg",F167)),ISNUMBER(SEARCH("kwh",F167))),"Electric","Other")))))</f>
        <v/>
      </c>
      <c r="W167" s="34" t="str">
        <f aca="false">IF(TRIM(B167&amp;"")&lt;&gt;"",IFERROR(MOD(B167*1,1),""),IF(A167="","",IFERROR(IF(MOD(A167*1,1)&gt;0,MOD(A167*1,1),""),"")))</f>
        <v/>
      </c>
      <c r="X167" s="35" t="str">
        <f aca="false">IF(A167="","",IFERROR(INT(A167*1),""))</f>
        <v/>
      </c>
      <c r="Y167" s="32" t="str">
        <f aca="false">IF(OR(X167="",NOT(OR(V167="Diesel",V167="Petrol"))),"",MAX(IF(O167="",0,COUNTIFS($O$2:$O$501,O167,$X$2:$X$501,X167,$V$2:$V$501,"Diesel")+COUNTIFS($O$2:$O$501,O167,$X$2:$X$501,X167,$V$2:$V$501,"Petrol")),IF(R167="",0,COUNTIFS($R$2:$R$501,R167,$X$2:$X$501,X167,$V$2:$V$501,"Diesel")+COUNTIFS($R$2:$R$501,R167,$X$2:$X$501,X167,$V$2:$V$501,"Petrol"))))</f>
        <v/>
      </c>
      <c r="Z167" s="32" t="str">
        <f aca="false">IF(OR(R167="",TRIM(I167&amp;"")="",NOT(OR(V167="Diesel",V167="Petrol"))),"",IFERROR(_xlfn.MAXIFS($I$2:$I$501,$R$2:$R$501,R167,$I$2:$I$501,"&lt;"&amp;I167,$V$2:$V$501,"&lt;&gt;AdBlue",$V$2:$V$501,"&lt;&gt;Other"),""))</f>
        <v/>
      </c>
      <c r="AA167" s="32" t="str">
        <f aca="false">IF(OR(Z167="",N(Z167)=0),"",I167-Z167)</f>
        <v/>
      </c>
      <c r="AB167" s="32" t="str">
        <f aca="false">IF(OR(R167="",TRIM(I167&amp;"")="",X167=""),"",IFERROR(_xlfn.MAXIFS($I$2:$I$501,$R$2:$R$501,R167,$X$2:$X$501,"&lt;"&amp;X167),""))</f>
        <v/>
      </c>
      <c r="AC167" s="32" t="str">
        <f aca="false">IF(V167="Other","Not fuel, ","")&amp;IFERROR(IF(AND(T167&lt;&gt;"",OR(AND(V167="Diesel",T167&lt;&gt;"Diesel"),AND(V167="Petrol",T167&lt;&gt;"Petrol",T167&lt;&gt;"Plug-in hybrid"),AND(V167="Electric",T167&lt;&gt;"Electric",T167&lt;&gt;"Plug-in hybrid"))),"Wrong fuel for this van, ",""),"")&amp;IFERROR(IF(AND(OR(V167="Diesel",V167="Petrol"),N(U167)&gt;0,G167*1&gt;N(U167)*(1+TankMargin)),"More than the tank holds, ",""),"")&amp;IF(AND(TRIM(D167&amp;"")&lt;&gt;"",Q167&lt;&gt;"",SUBSTITUTE(UPPER(Q167)," ","")&lt;&gt;R167),"Card used in another van, ","")&amp;IF(AND(TRIM(D167&amp;"")&lt;&gt;"",S167=0),"Not one of your vans, ","")&amp;IF(AND(A167&lt;&gt;"",R167="",O167&lt;&gt;"",P167=0),"Card not on your Vans list, ","")&amp;IF(N(Y167)&gt;1,"Filled twice that day, ","")&amp;IFERROR(IF(AND(AA167&lt;&gt;"",AA167&lt;MinMiles),"Only "&amp;TEXT(AA167,"#,##0")&amp;" miles since the previous fill, ",""),"")&amp;IFERROR(IF(AND(AB167&lt;&gt;"",N(AB167)&gt;0,I167*1&lt;N(AB167)),"Pump mileage lower than before, ",""),"")&amp;IFERROR(IF(AND(TRIM(I167&amp;"")&lt;&gt;"",TRIM(K167&amp;"")&lt;&gt;"",ABS(I167*1-K167*1)&gt;MileTolerance),"Pump mileage off from the odometer, ",""),"")&amp;IF(J167="No","No receipt from the driver, ","")&amp;IFERROR(IF(AND(W167&lt;&gt;"",OR(W167&lt;DayStart,W167&gt;DayEnd)),"Outside working hours, ",""),"")&amp;IFERROR(IF(AND(X167&lt;&gt;"",WEEKDAY(X167,2)=6,FlagSat="Yes"),"Saturday, ",""),"")&amp;IFERROR(IF(AND(X167&lt;&gt;"",WEEKDAY(X167,2)=7,FlagSun="Yes"),"Sunday, ",""),"")&amp;IF(AND(FlagPremium="Yes",OR(V167="Diesel",V167="Petrol"),OR(ISNUMBER(SEARCH("super",F167)),ISNUMBER(SEARCH("premium",F167)),ISNUMBER(SEARCH("ultimate",F167)),ISNUMBER(SEARCH("v-power",F167)),ISNUMBER(SEARCH("momentum",F167)),ISNUMBER(SEARCH("supreme",F167)))),"Premium fuel, ","")</f>
        <v/>
      </c>
      <c r="AD167" s="32" t="n">
        <f aca="false">IF(AC167="",0,1)</f>
        <v>0</v>
      </c>
      <c r="AE167" s="32" t="n">
        <f aca="false">IF(A167="",0,1)</f>
        <v>0</v>
      </c>
    </row>
    <row r="168" customFormat="false" ht="15" hidden="false" customHeight="false" outlineLevel="0" collapsed="false">
      <c r="A168" s="24"/>
      <c r="B168" s="25"/>
      <c r="C168" s="21"/>
      <c r="D168" s="19"/>
      <c r="E168" s="19"/>
      <c r="F168" s="19"/>
      <c r="G168" s="26"/>
      <c r="H168" s="27"/>
      <c r="I168" s="28"/>
      <c r="J168" s="19"/>
      <c r="K168" s="28"/>
      <c r="L168" s="29" t="str">
        <f aca="false">IF(AC168="","",LEFT(AC168,LEN(AC168)-2))</f>
        <v/>
      </c>
      <c r="M168" s="30"/>
      <c r="N168" s="30"/>
      <c r="O168" s="32" t="str">
        <f aca="false">IF(TRIM(C168&amp;"")="","",RIGHT(SUBSTITUTE(SUBSTITUTE(C168&amp;""," ",""),"*",""),4))</f>
        <v/>
      </c>
      <c r="P168" s="32" t="n">
        <f aca="false">IF(O168="",0,IFERROR(MATCH(O168,Vans!$D$2:$D$51,0),IFERROR(MATCH(VALUE(O168),Vans!$D$2:$D$51,0),0)))</f>
        <v>0</v>
      </c>
      <c r="Q168" s="32" t="str">
        <f aca="false">IF(P168=0,"",INDEX(Vans!$A$2:$A$51,P168)&amp;"")</f>
        <v/>
      </c>
      <c r="R168" s="32" t="str">
        <f aca="false">IF(A168="","",IF(TRIM(D168&amp;"")&lt;&gt;"",SUBSTITUTE(UPPER(TRIM(D168&amp;""))," ",""),SUBSTITUTE(UPPER(Q168)," ","")))</f>
        <v/>
      </c>
      <c r="S168" s="32" t="n">
        <f aca="false">IF(R168="",0,IFERROR(MATCH(R168,Vans!$G$2:$G$51,0),0))</f>
        <v>0</v>
      </c>
      <c r="T168" s="32" t="str">
        <f aca="false">IF(S168=0,"",INDEX(Vans!$B$2:$B$51,S168)&amp;"")</f>
        <v/>
      </c>
      <c r="U168" s="32" t="str">
        <f aca="false">IF(S168=0,"",INDEX(Vans!$C$2:$C$51,S168))</f>
        <v/>
      </c>
      <c r="V168" s="32" t="str">
        <f aca="false">IF(TRIM(F168&amp;"")="","",IF(ISNUMBER(SEARCH("adblue",F168)),"AdBlue",IF(OR(ISNUMBER(SEARCH("diesel",F168)),ISNUMBER(SEARCH("derv",F168)),ISNUMBER(SEARCH("ulsd",F168))),"Diesel",IF(OR(ISNUMBER(SEARCH("unleaded",F168)),ISNUMBER(SEARCH("petrol",F168)),ISNUMBER(SEARCH("ulp",F168))),"Petrol",IF(OR(ISNUMBER(SEARCH("electric",F168)),ISNUMBER(SEARCH("charg",F168)),ISNUMBER(SEARCH("kwh",F168))),"Electric","Other")))))</f>
        <v/>
      </c>
      <c r="W168" s="34" t="str">
        <f aca="false">IF(TRIM(B168&amp;"")&lt;&gt;"",IFERROR(MOD(B168*1,1),""),IF(A168="","",IFERROR(IF(MOD(A168*1,1)&gt;0,MOD(A168*1,1),""),"")))</f>
        <v/>
      </c>
      <c r="X168" s="35" t="str">
        <f aca="false">IF(A168="","",IFERROR(INT(A168*1),""))</f>
        <v/>
      </c>
      <c r="Y168" s="32" t="str">
        <f aca="false">IF(OR(X168="",NOT(OR(V168="Diesel",V168="Petrol"))),"",MAX(IF(O168="",0,COUNTIFS($O$2:$O$501,O168,$X$2:$X$501,X168,$V$2:$V$501,"Diesel")+COUNTIFS($O$2:$O$501,O168,$X$2:$X$501,X168,$V$2:$V$501,"Petrol")),IF(R168="",0,COUNTIFS($R$2:$R$501,R168,$X$2:$X$501,X168,$V$2:$V$501,"Diesel")+COUNTIFS($R$2:$R$501,R168,$X$2:$X$501,X168,$V$2:$V$501,"Petrol"))))</f>
        <v/>
      </c>
      <c r="Z168" s="32" t="str">
        <f aca="false">IF(OR(R168="",TRIM(I168&amp;"")="",NOT(OR(V168="Diesel",V168="Petrol"))),"",IFERROR(_xlfn.MAXIFS($I$2:$I$501,$R$2:$R$501,R168,$I$2:$I$501,"&lt;"&amp;I168,$V$2:$V$501,"&lt;&gt;AdBlue",$V$2:$V$501,"&lt;&gt;Other"),""))</f>
        <v/>
      </c>
      <c r="AA168" s="32" t="str">
        <f aca="false">IF(OR(Z168="",N(Z168)=0),"",I168-Z168)</f>
        <v/>
      </c>
      <c r="AB168" s="32" t="str">
        <f aca="false">IF(OR(R168="",TRIM(I168&amp;"")="",X168=""),"",IFERROR(_xlfn.MAXIFS($I$2:$I$501,$R$2:$R$501,R168,$X$2:$X$501,"&lt;"&amp;X168),""))</f>
        <v/>
      </c>
      <c r="AC168" s="32" t="str">
        <f aca="false">IF(V168="Other","Not fuel, ","")&amp;IFERROR(IF(AND(T168&lt;&gt;"",OR(AND(V168="Diesel",T168&lt;&gt;"Diesel"),AND(V168="Petrol",T168&lt;&gt;"Petrol",T168&lt;&gt;"Plug-in hybrid"),AND(V168="Electric",T168&lt;&gt;"Electric",T168&lt;&gt;"Plug-in hybrid"))),"Wrong fuel for this van, ",""),"")&amp;IFERROR(IF(AND(OR(V168="Diesel",V168="Petrol"),N(U168)&gt;0,G168*1&gt;N(U168)*(1+TankMargin)),"More than the tank holds, ",""),"")&amp;IF(AND(TRIM(D168&amp;"")&lt;&gt;"",Q168&lt;&gt;"",SUBSTITUTE(UPPER(Q168)," ","")&lt;&gt;R168),"Card used in another van, ","")&amp;IF(AND(TRIM(D168&amp;"")&lt;&gt;"",S168=0),"Not one of your vans, ","")&amp;IF(AND(A168&lt;&gt;"",R168="",O168&lt;&gt;"",P168=0),"Card not on your Vans list, ","")&amp;IF(N(Y168)&gt;1,"Filled twice that day, ","")&amp;IFERROR(IF(AND(AA168&lt;&gt;"",AA168&lt;MinMiles),"Only "&amp;TEXT(AA168,"#,##0")&amp;" miles since the previous fill, ",""),"")&amp;IFERROR(IF(AND(AB168&lt;&gt;"",N(AB168)&gt;0,I168*1&lt;N(AB168)),"Pump mileage lower than before, ",""),"")&amp;IFERROR(IF(AND(TRIM(I168&amp;"")&lt;&gt;"",TRIM(K168&amp;"")&lt;&gt;"",ABS(I168*1-K168*1)&gt;MileTolerance),"Pump mileage off from the odometer, ",""),"")&amp;IF(J168="No","No receipt from the driver, ","")&amp;IFERROR(IF(AND(W168&lt;&gt;"",OR(W168&lt;DayStart,W168&gt;DayEnd)),"Outside working hours, ",""),"")&amp;IFERROR(IF(AND(X168&lt;&gt;"",WEEKDAY(X168,2)=6,FlagSat="Yes"),"Saturday, ",""),"")&amp;IFERROR(IF(AND(X168&lt;&gt;"",WEEKDAY(X168,2)=7,FlagSun="Yes"),"Sunday, ",""),"")&amp;IF(AND(FlagPremium="Yes",OR(V168="Diesel",V168="Petrol"),OR(ISNUMBER(SEARCH("super",F168)),ISNUMBER(SEARCH("premium",F168)),ISNUMBER(SEARCH("ultimate",F168)),ISNUMBER(SEARCH("v-power",F168)),ISNUMBER(SEARCH("momentum",F168)),ISNUMBER(SEARCH("supreme",F168)))),"Premium fuel, ","")</f>
        <v/>
      </c>
      <c r="AD168" s="32" t="n">
        <f aca="false">IF(AC168="",0,1)</f>
        <v>0</v>
      </c>
      <c r="AE168" s="32" t="n">
        <f aca="false">IF(A168="",0,1)</f>
        <v>0</v>
      </c>
    </row>
    <row r="169" customFormat="false" ht="15" hidden="false" customHeight="false" outlineLevel="0" collapsed="false">
      <c r="A169" s="24"/>
      <c r="B169" s="25"/>
      <c r="C169" s="21"/>
      <c r="D169" s="19"/>
      <c r="E169" s="19"/>
      <c r="F169" s="19"/>
      <c r="G169" s="26"/>
      <c r="H169" s="27"/>
      <c r="I169" s="28"/>
      <c r="J169" s="19"/>
      <c r="K169" s="28"/>
      <c r="L169" s="29" t="str">
        <f aca="false">IF(AC169="","",LEFT(AC169,LEN(AC169)-2))</f>
        <v/>
      </c>
      <c r="M169" s="30"/>
      <c r="N169" s="30"/>
      <c r="O169" s="32" t="str">
        <f aca="false">IF(TRIM(C169&amp;"")="","",RIGHT(SUBSTITUTE(SUBSTITUTE(C169&amp;""," ",""),"*",""),4))</f>
        <v/>
      </c>
      <c r="P169" s="32" t="n">
        <f aca="false">IF(O169="",0,IFERROR(MATCH(O169,Vans!$D$2:$D$51,0),IFERROR(MATCH(VALUE(O169),Vans!$D$2:$D$51,0),0)))</f>
        <v>0</v>
      </c>
      <c r="Q169" s="32" t="str">
        <f aca="false">IF(P169=0,"",INDEX(Vans!$A$2:$A$51,P169)&amp;"")</f>
        <v/>
      </c>
      <c r="R169" s="32" t="str">
        <f aca="false">IF(A169="","",IF(TRIM(D169&amp;"")&lt;&gt;"",SUBSTITUTE(UPPER(TRIM(D169&amp;""))," ",""),SUBSTITUTE(UPPER(Q169)," ","")))</f>
        <v/>
      </c>
      <c r="S169" s="32" t="n">
        <f aca="false">IF(R169="",0,IFERROR(MATCH(R169,Vans!$G$2:$G$51,0),0))</f>
        <v>0</v>
      </c>
      <c r="T169" s="32" t="str">
        <f aca="false">IF(S169=0,"",INDEX(Vans!$B$2:$B$51,S169)&amp;"")</f>
        <v/>
      </c>
      <c r="U169" s="32" t="str">
        <f aca="false">IF(S169=0,"",INDEX(Vans!$C$2:$C$51,S169))</f>
        <v/>
      </c>
      <c r="V169" s="32" t="str">
        <f aca="false">IF(TRIM(F169&amp;"")="","",IF(ISNUMBER(SEARCH("adblue",F169)),"AdBlue",IF(OR(ISNUMBER(SEARCH("diesel",F169)),ISNUMBER(SEARCH("derv",F169)),ISNUMBER(SEARCH("ulsd",F169))),"Diesel",IF(OR(ISNUMBER(SEARCH("unleaded",F169)),ISNUMBER(SEARCH("petrol",F169)),ISNUMBER(SEARCH("ulp",F169))),"Petrol",IF(OR(ISNUMBER(SEARCH("electric",F169)),ISNUMBER(SEARCH("charg",F169)),ISNUMBER(SEARCH("kwh",F169))),"Electric","Other")))))</f>
        <v/>
      </c>
      <c r="W169" s="34" t="str">
        <f aca="false">IF(TRIM(B169&amp;"")&lt;&gt;"",IFERROR(MOD(B169*1,1),""),IF(A169="","",IFERROR(IF(MOD(A169*1,1)&gt;0,MOD(A169*1,1),""),"")))</f>
        <v/>
      </c>
      <c r="X169" s="35" t="str">
        <f aca="false">IF(A169="","",IFERROR(INT(A169*1),""))</f>
        <v/>
      </c>
      <c r="Y169" s="32" t="str">
        <f aca="false">IF(OR(X169="",NOT(OR(V169="Diesel",V169="Petrol"))),"",MAX(IF(O169="",0,COUNTIFS($O$2:$O$501,O169,$X$2:$X$501,X169,$V$2:$V$501,"Diesel")+COUNTIFS($O$2:$O$501,O169,$X$2:$X$501,X169,$V$2:$V$501,"Petrol")),IF(R169="",0,COUNTIFS($R$2:$R$501,R169,$X$2:$X$501,X169,$V$2:$V$501,"Diesel")+COUNTIFS($R$2:$R$501,R169,$X$2:$X$501,X169,$V$2:$V$501,"Petrol"))))</f>
        <v/>
      </c>
      <c r="Z169" s="32" t="str">
        <f aca="false">IF(OR(R169="",TRIM(I169&amp;"")="",NOT(OR(V169="Diesel",V169="Petrol"))),"",IFERROR(_xlfn.MAXIFS($I$2:$I$501,$R$2:$R$501,R169,$I$2:$I$501,"&lt;"&amp;I169,$V$2:$V$501,"&lt;&gt;AdBlue",$V$2:$V$501,"&lt;&gt;Other"),""))</f>
        <v/>
      </c>
      <c r="AA169" s="32" t="str">
        <f aca="false">IF(OR(Z169="",N(Z169)=0),"",I169-Z169)</f>
        <v/>
      </c>
      <c r="AB169" s="32" t="str">
        <f aca="false">IF(OR(R169="",TRIM(I169&amp;"")="",X169=""),"",IFERROR(_xlfn.MAXIFS($I$2:$I$501,$R$2:$R$501,R169,$X$2:$X$501,"&lt;"&amp;X169),""))</f>
        <v/>
      </c>
      <c r="AC169" s="32" t="str">
        <f aca="false">IF(V169="Other","Not fuel, ","")&amp;IFERROR(IF(AND(T169&lt;&gt;"",OR(AND(V169="Diesel",T169&lt;&gt;"Diesel"),AND(V169="Petrol",T169&lt;&gt;"Petrol",T169&lt;&gt;"Plug-in hybrid"),AND(V169="Electric",T169&lt;&gt;"Electric",T169&lt;&gt;"Plug-in hybrid"))),"Wrong fuel for this van, ",""),"")&amp;IFERROR(IF(AND(OR(V169="Diesel",V169="Petrol"),N(U169)&gt;0,G169*1&gt;N(U169)*(1+TankMargin)),"More than the tank holds, ",""),"")&amp;IF(AND(TRIM(D169&amp;"")&lt;&gt;"",Q169&lt;&gt;"",SUBSTITUTE(UPPER(Q169)," ","")&lt;&gt;R169),"Card used in another van, ","")&amp;IF(AND(TRIM(D169&amp;"")&lt;&gt;"",S169=0),"Not one of your vans, ","")&amp;IF(AND(A169&lt;&gt;"",R169="",O169&lt;&gt;"",P169=0),"Card not on your Vans list, ","")&amp;IF(N(Y169)&gt;1,"Filled twice that day, ","")&amp;IFERROR(IF(AND(AA169&lt;&gt;"",AA169&lt;MinMiles),"Only "&amp;TEXT(AA169,"#,##0")&amp;" miles since the previous fill, ",""),"")&amp;IFERROR(IF(AND(AB169&lt;&gt;"",N(AB169)&gt;0,I169*1&lt;N(AB169)),"Pump mileage lower than before, ",""),"")&amp;IFERROR(IF(AND(TRIM(I169&amp;"")&lt;&gt;"",TRIM(K169&amp;"")&lt;&gt;"",ABS(I169*1-K169*1)&gt;MileTolerance),"Pump mileage off from the odometer, ",""),"")&amp;IF(J169="No","No receipt from the driver, ","")&amp;IFERROR(IF(AND(W169&lt;&gt;"",OR(W169&lt;DayStart,W169&gt;DayEnd)),"Outside working hours, ",""),"")&amp;IFERROR(IF(AND(X169&lt;&gt;"",WEEKDAY(X169,2)=6,FlagSat="Yes"),"Saturday, ",""),"")&amp;IFERROR(IF(AND(X169&lt;&gt;"",WEEKDAY(X169,2)=7,FlagSun="Yes"),"Sunday, ",""),"")&amp;IF(AND(FlagPremium="Yes",OR(V169="Diesel",V169="Petrol"),OR(ISNUMBER(SEARCH("super",F169)),ISNUMBER(SEARCH("premium",F169)),ISNUMBER(SEARCH("ultimate",F169)),ISNUMBER(SEARCH("v-power",F169)),ISNUMBER(SEARCH("momentum",F169)),ISNUMBER(SEARCH("supreme",F169)))),"Premium fuel, ","")</f>
        <v/>
      </c>
      <c r="AD169" s="32" t="n">
        <f aca="false">IF(AC169="",0,1)</f>
        <v>0</v>
      </c>
      <c r="AE169" s="32" t="n">
        <f aca="false">IF(A169="",0,1)</f>
        <v>0</v>
      </c>
    </row>
    <row r="170" customFormat="false" ht="15" hidden="false" customHeight="false" outlineLevel="0" collapsed="false">
      <c r="A170" s="24"/>
      <c r="B170" s="25"/>
      <c r="C170" s="21"/>
      <c r="D170" s="19"/>
      <c r="E170" s="19"/>
      <c r="F170" s="19"/>
      <c r="G170" s="26"/>
      <c r="H170" s="27"/>
      <c r="I170" s="28"/>
      <c r="J170" s="19"/>
      <c r="K170" s="28"/>
      <c r="L170" s="29" t="str">
        <f aca="false">IF(AC170="","",LEFT(AC170,LEN(AC170)-2))</f>
        <v/>
      </c>
      <c r="M170" s="30"/>
      <c r="N170" s="30"/>
      <c r="O170" s="32" t="str">
        <f aca="false">IF(TRIM(C170&amp;"")="","",RIGHT(SUBSTITUTE(SUBSTITUTE(C170&amp;""," ",""),"*",""),4))</f>
        <v/>
      </c>
      <c r="P170" s="32" t="n">
        <f aca="false">IF(O170="",0,IFERROR(MATCH(O170,Vans!$D$2:$D$51,0),IFERROR(MATCH(VALUE(O170),Vans!$D$2:$D$51,0),0)))</f>
        <v>0</v>
      </c>
      <c r="Q170" s="32" t="str">
        <f aca="false">IF(P170=0,"",INDEX(Vans!$A$2:$A$51,P170)&amp;"")</f>
        <v/>
      </c>
      <c r="R170" s="32" t="str">
        <f aca="false">IF(A170="","",IF(TRIM(D170&amp;"")&lt;&gt;"",SUBSTITUTE(UPPER(TRIM(D170&amp;""))," ",""),SUBSTITUTE(UPPER(Q170)," ","")))</f>
        <v/>
      </c>
      <c r="S170" s="32" t="n">
        <f aca="false">IF(R170="",0,IFERROR(MATCH(R170,Vans!$G$2:$G$51,0),0))</f>
        <v>0</v>
      </c>
      <c r="T170" s="32" t="str">
        <f aca="false">IF(S170=0,"",INDEX(Vans!$B$2:$B$51,S170)&amp;"")</f>
        <v/>
      </c>
      <c r="U170" s="32" t="str">
        <f aca="false">IF(S170=0,"",INDEX(Vans!$C$2:$C$51,S170))</f>
        <v/>
      </c>
      <c r="V170" s="32" t="str">
        <f aca="false">IF(TRIM(F170&amp;"")="","",IF(ISNUMBER(SEARCH("adblue",F170)),"AdBlue",IF(OR(ISNUMBER(SEARCH("diesel",F170)),ISNUMBER(SEARCH("derv",F170)),ISNUMBER(SEARCH("ulsd",F170))),"Diesel",IF(OR(ISNUMBER(SEARCH("unleaded",F170)),ISNUMBER(SEARCH("petrol",F170)),ISNUMBER(SEARCH("ulp",F170))),"Petrol",IF(OR(ISNUMBER(SEARCH("electric",F170)),ISNUMBER(SEARCH("charg",F170)),ISNUMBER(SEARCH("kwh",F170))),"Electric","Other")))))</f>
        <v/>
      </c>
      <c r="W170" s="34" t="str">
        <f aca="false">IF(TRIM(B170&amp;"")&lt;&gt;"",IFERROR(MOD(B170*1,1),""),IF(A170="","",IFERROR(IF(MOD(A170*1,1)&gt;0,MOD(A170*1,1),""),"")))</f>
        <v/>
      </c>
      <c r="X170" s="35" t="str">
        <f aca="false">IF(A170="","",IFERROR(INT(A170*1),""))</f>
        <v/>
      </c>
      <c r="Y170" s="32" t="str">
        <f aca="false">IF(OR(X170="",NOT(OR(V170="Diesel",V170="Petrol"))),"",MAX(IF(O170="",0,COUNTIFS($O$2:$O$501,O170,$X$2:$X$501,X170,$V$2:$V$501,"Diesel")+COUNTIFS($O$2:$O$501,O170,$X$2:$X$501,X170,$V$2:$V$501,"Petrol")),IF(R170="",0,COUNTIFS($R$2:$R$501,R170,$X$2:$X$501,X170,$V$2:$V$501,"Diesel")+COUNTIFS($R$2:$R$501,R170,$X$2:$X$501,X170,$V$2:$V$501,"Petrol"))))</f>
        <v/>
      </c>
      <c r="Z170" s="32" t="str">
        <f aca="false">IF(OR(R170="",TRIM(I170&amp;"")="",NOT(OR(V170="Diesel",V170="Petrol"))),"",IFERROR(_xlfn.MAXIFS($I$2:$I$501,$R$2:$R$501,R170,$I$2:$I$501,"&lt;"&amp;I170,$V$2:$V$501,"&lt;&gt;AdBlue",$V$2:$V$501,"&lt;&gt;Other"),""))</f>
        <v/>
      </c>
      <c r="AA170" s="32" t="str">
        <f aca="false">IF(OR(Z170="",N(Z170)=0),"",I170-Z170)</f>
        <v/>
      </c>
      <c r="AB170" s="32" t="str">
        <f aca="false">IF(OR(R170="",TRIM(I170&amp;"")="",X170=""),"",IFERROR(_xlfn.MAXIFS($I$2:$I$501,$R$2:$R$501,R170,$X$2:$X$501,"&lt;"&amp;X170),""))</f>
        <v/>
      </c>
      <c r="AC170" s="32" t="str">
        <f aca="false">IF(V170="Other","Not fuel, ","")&amp;IFERROR(IF(AND(T170&lt;&gt;"",OR(AND(V170="Diesel",T170&lt;&gt;"Diesel"),AND(V170="Petrol",T170&lt;&gt;"Petrol",T170&lt;&gt;"Plug-in hybrid"),AND(V170="Electric",T170&lt;&gt;"Electric",T170&lt;&gt;"Plug-in hybrid"))),"Wrong fuel for this van, ",""),"")&amp;IFERROR(IF(AND(OR(V170="Diesel",V170="Petrol"),N(U170)&gt;0,G170*1&gt;N(U170)*(1+TankMargin)),"More than the tank holds, ",""),"")&amp;IF(AND(TRIM(D170&amp;"")&lt;&gt;"",Q170&lt;&gt;"",SUBSTITUTE(UPPER(Q170)," ","")&lt;&gt;R170),"Card used in another van, ","")&amp;IF(AND(TRIM(D170&amp;"")&lt;&gt;"",S170=0),"Not one of your vans, ","")&amp;IF(AND(A170&lt;&gt;"",R170="",O170&lt;&gt;"",P170=0),"Card not on your Vans list, ","")&amp;IF(N(Y170)&gt;1,"Filled twice that day, ","")&amp;IFERROR(IF(AND(AA170&lt;&gt;"",AA170&lt;MinMiles),"Only "&amp;TEXT(AA170,"#,##0")&amp;" miles since the previous fill, ",""),"")&amp;IFERROR(IF(AND(AB170&lt;&gt;"",N(AB170)&gt;0,I170*1&lt;N(AB170)),"Pump mileage lower than before, ",""),"")&amp;IFERROR(IF(AND(TRIM(I170&amp;"")&lt;&gt;"",TRIM(K170&amp;"")&lt;&gt;"",ABS(I170*1-K170*1)&gt;MileTolerance),"Pump mileage off from the odometer, ",""),"")&amp;IF(J170="No","No receipt from the driver, ","")&amp;IFERROR(IF(AND(W170&lt;&gt;"",OR(W170&lt;DayStart,W170&gt;DayEnd)),"Outside working hours, ",""),"")&amp;IFERROR(IF(AND(X170&lt;&gt;"",WEEKDAY(X170,2)=6,FlagSat="Yes"),"Saturday, ",""),"")&amp;IFERROR(IF(AND(X170&lt;&gt;"",WEEKDAY(X170,2)=7,FlagSun="Yes"),"Sunday, ",""),"")&amp;IF(AND(FlagPremium="Yes",OR(V170="Diesel",V170="Petrol"),OR(ISNUMBER(SEARCH("super",F170)),ISNUMBER(SEARCH("premium",F170)),ISNUMBER(SEARCH("ultimate",F170)),ISNUMBER(SEARCH("v-power",F170)),ISNUMBER(SEARCH("momentum",F170)),ISNUMBER(SEARCH("supreme",F170)))),"Premium fuel, ","")</f>
        <v/>
      </c>
      <c r="AD170" s="32" t="n">
        <f aca="false">IF(AC170="",0,1)</f>
        <v>0</v>
      </c>
      <c r="AE170" s="32" t="n">
        <f aca="false">IF(A170="",0,1)</f>
        <v>0</v>
      </c>
    </row>
    <row r="171" customFormat="false" ht="15" hidden="false" customHeight="false" outlineLevel="0" collapsed="false">
      <c r="A171" s="24"/>
      <c r="B171" s="25"/>
      <c r="C171" s="21"/>
      <c r="D171" s="19"/>
      <c r="E171" s="19"/>
      <c r="F171" s="19"/>
      <c r="G171" s="26"/>
      <c r="H171" s="27"/>
      <c r="I171" s="28"/>
      <c r="J171" s="19"/>
      <c r="K171" s="28"/>
      <c r="L171" s="29" t="str">
        <f aca="false">IF(AC171="","",LEFT(AC171,LEN(AC171)-2))</f>
        <v/>
      </c>
      <c r="M171" s="30"/>
      <c r="N171" s="30"/>
      <c r="O171" s="32" t="str">
        <f aca="false">IF(TRIM(C171&amp;"")="","",RIGHT(SUBSTITUTE(SUBSTITUTE(C171&amp;""," ",""),"*",""),4))</f>
        <v/>
      </c>
      <c r="P171" s="32" t="n">
        <f aca="false">IF(O171="",0,IFERROR(MATCH(O171,Vans!$D$2:$D$51,0),IFERROR(MATCH(VALUE(O171),Vans!$D$2:$D$51,0),0)))</f>
        <v>0</v>
      </c>
      <c r="Q171" s="32" t="str">
        <f aca="false">IF(P171=0,"",INDEX(Vans!$A$2:$A$51,P171)&amp;"")</f>
        <v/>
      </c>
      <c r="R171" s="32" t="str">
        <f aca="false">IF(A171="","",IF(TRIM(D171&amp;"")&lt;&gt;"",SUBSTITUTE(UPPER(TRIM(D171&amp;""))," ",""),SUBSTITUTE(UPPER(Q171)," ","")))</f>
        <v/>
      </c>
      <c r="S171" s="32" t="n">
        <f aca="false">IF(R171="",0,IFERROR(MATCH(R171,Vans!$G$2:$G$51,0),0))</f>
        <v>0</v>
      </c>
      <c r="T171" s="32" t="str">
        <f aca="false">IF(S171=0,"",INDEX(Vans!$B$2:$B$51,S171)&amp;"")</f>
        <v/>
      </c>
      <c r="U171" s="32" t="str">
        <f aca="false">IF(S171=0,"",INDEX(Vans!$C$2:$C$51,S171))</f>
        <v/>
      </c>
      <c r="V171" s="32" t="str">
        <f aca="false">IF(TRIM(F171&amp;"")="","",IF(ISNUMBER(SEARCH("adblue",F171)),"AdBlue",IF(OR(ISNUMBER(SEARCH("diesel",F171)),ISNUMBER(SEARCH("derv",F171)),ISNUMBER(SEARCH("ulsd",F171))),"Diesel",IF(OR(ISNUMBER(SEARCH("unleaded",F171)),ISNUMBER(SEARCH("petrol",F171)),ISNUMBER(SEARCH("ulp",F171))),"Petrol",IF(OR(ISNUMBER(SEARCH("electric",F171)),ISNUMBER(SEARCH("charg",F171)),ISNUMBER(SEARCH("kwh",F171))),"Electric","Other")))))</f>
        <v/>
      </c>
      <c r="W171" s="34" t="str">
        <f aca="false">IF(TRIM(B171&amp;"")&lt;&gt;"",IFERROR(MOD(B171*1,1),""),IF(A171="","",IFERROR(IF(MOD(A171*1,1)&gt;0,MOD(A171*1,1),""),"")))</f>
        <v/>
      </c>
      <c r="X171" s="35" t="str">
        <f aca="false">IF(A171="","",IFERROR(INT(A171*1),""))</f>
        <v/>
      </c>
      <c r="Y171" s="32" t="str">
        <f aca="false">IF(OR(X171="",NOT(OR(V171="Diesel",V171="Petrol"))),"",MAX(IF(O171="",0,COUNTIFS($O$2:$O$501,O171,$X$2:$X$501,X171,$V$2:$V$501,"Diesel")+COUNTIFS($O$2:$O$501,O171,$X$2:$X$501,X171,$V$2:$V$501,"Petrol")),IF(R171="",0,COUNTIFS($R$2:$R$501,R171,$X$2:$X$501,X171,$V$2:$V$501,"Diesel")+COUNTIFS($R$2:$R$501,R171,$X$2:$X$501,X171,$V$2:$V$501,"Petrol"))))</f>
        <v/>
      </c>
      <c r="Z171" s="32" t="str">
        <f aca="false">IF(OR(R171="",TRIM(I171&amp;"")="",NOT(OR(V171="Diesel",V171="Petrol"))),"",IFERROR(_xlfn.MAXIFS($I$2:$I$501,$R$2:$R$501,R171,$I$2:$I$501,"&lt;"&amp;I171,$V$2:$V$501,"&lt;&gt;AdBlue",$V$2:$V$501,"&lt;&gt;Other"),""))</f>
        <v/>
      </c>
      <c r="AA171" s="32" t="str">
        <f aca="false">IF(OR(Z171="",N(Z171)=0),"",I171-Z171)</f>
        <v/>
      </c>
      <c r="AB171" s="32" t="str">
        <f aca="false">IF(OR(R171="",TRIM(I171&amp;"")="",X171=""),"",IFERROR(_xlfn.MAXIFS($I$2:$I$501,$R$2:$R$501,R171,$X$2:$X$501,"&lt;"&amp;X171),""))</f>
        <v/>
      </c>
      <c r="AC171" s="32" t="str">
        <f aca="false">IF(V171="Other","Not fuel, ","")&amp;IFERROR(IF(AND(T171&lt;&gt;"",OR(AND(V171="Diesel",T171&lt;&gt;"Diesel"),AND(V171="Petrol",T171&lt;&gt;"Petrol",T171&lt;&gt;"Plug-in hybrid"),AND(V171="Electric",T171&lt;&gt;"Electric",T171&lt;&gt;"Plug-in hybrid"))),"Wrong fuel for this van, ",""),"")&amp;IFERROR(IF(AND(OR(V171="Diesel",V171="Petrol"),N(U171)&gt;0,G171*1&gt;N(U171)*(1+TankMargin)),"More than the tank holds, ",""),"")&amp;IF(AND(TRIM(D171&amp;"")&lt;&gt;"",Q171&lt;&gt;"",SUBSTITUTE(UPPER(Q171)," ","")&lt;&gt;R171),"Card used in another van, ","")&amp;IF(AND(TRIM(D171&amp;"")&lt;&gt;"",S171=0),"Not one of your vans, ","")&amp;IF(AND(A171&lt;&gt;"",R171="",O171&lt;&gt;"",P171=0),"Card not on your Vans list, ","")&amp;IF(N(Y171)&gt;1,"Filled twice that day, ","")&amp;IFERROR(IF(AND(AA171&lt;&gt;"",AA171&lt;MinMiles),"Only "&amp;TEXT(AA171,"#,##0")&amp;" miles since the previous fill, ",""),"")&amp;IFERROR(IF(AND(AB171&lt;&gt;"",N(AB171)&gt;0,I171*1&lt;N(AB171)),"Pump mileage lower than before, ",""),"")&amp;IFERROR(IF(AND(TRIM(I171&amp;"")&lt;&gt;"",TRIM(K171&amp;"")&lt;&gt;"",ABS(I171*1-K171*1)&gt;MileTolerance),"Pump mileage off from the odometer, ",""),"")&amp;IF(J171="No","No receipt from the driver, ","")&amp;IFERROR(IF(AND(W171&lt;&gt;"",OR(W171&lt;DayStart,W171&gt;DayEnd)),"Outside working hours, ",""),"")&amp;IFERROR(IF(AND(X171&lt;&gt;"",WEEKDAY(X171,2)=6,FlagSat="Yes"),"Saturday, ",""),"")&amp;IFERROR(IF(AND(X171&lt;&gt;"",WEEKDAY(X171,2)=7,FlagSun="Yes"),"Sunday, ",""),"")&amp;IF(AND(FlagPremium="Yes",OR(V171="Diesel",V171="Petrol"),OR(ISNUMBER(SEARCH("super",F171)),ISNUMBER(SEARCH("premium",F171)),ISNUMBER(SEARCH("ultimate",F171)),ISNUMBER(SEARCH("v-power",F171)),ISNUMBER(SEARCH("momentum",F171)),ISNUMBER(SEARCH("supreme",F171)))),"Premium fuel, ","")</f>
        <v/>
      </c>
      <c r="AD171" s="32" t="n">
        <f aca="false">IF(AC171="",0,1)</f>
        <v>0</v>
      </c>
      <c r="AE171" s="32" t="n">
        <f aca="false">IF(A171="",0,1)</f>
        <v>0</v>
      </c>
    </row>
    <row r="172" customFormat="false" ht="15" hidden="false" customHeight="false" outlineLevel="0" collapsed="false">
      <c r="A172" s="24"/>
      <c r="B172" s="25"/>
      <c r="C172" s="21"/>
      <c r="D172" s="19"/>
      <c r="E172" s="19"/>
      <c r="F172" s="19"/>
      <c r="G172" s="26"/>
      <c r="H172" s="27"/>
      <c r="I172" s="28"/>
      <c r="J172" s="19"/>
      <c r="K172" s="28"/>
      <c r="L172" s="29" t="str">
        <f aca="false">IF(AC172="","",LEFT(AC172,LEN(AC172)-2))</f>
        <v/>
      </c>
      <c r="M172" s="30"/>
      <c r="N172" s="30"/>
      <c r="O172" s="32" t="str">
        <f aca="false">IF(TRIM(C172&amp;"")="","",RIGHT(SUBSTITUTE(SUBSTITUTE(C172&amp;""," ",""),"*",""),4))</f>
        <v/>
      </c>
      <c r="P172" s="32" t="n">
        <f aca="false">IF(O172="",0,IFERROR(MATCH(O172,Vans!$D$2:$D$51,0),IFERROR(MATCH(VALUE(O172),Vans!$D$2:$D$51,0),0)))</f>
        <v>0</v>
      </c>
      <c r="Q172" s="32" t="str">
        <f aca="false">IF(P172=0,"",INDEX(Vans!$A$2:$A$51,P172)&amp;"")</f>
        <v/>
      </c>
      <c r="R172" s="32" t="str">
        <f aca="false">IF(A172="","",IF(TRIM(D172&amp;"")&lt;&gt;"",SUBSTITUTE(UPPER(TRIM(D172&amp;""))," ",""),SUBSTITUTE(UPPER(Q172)," ","")))</f>
        <v/>
      </c>
      <c r="S172" s="32" t="n">
        <f aca="false">IF(R172="",0,IFERROR(MATCH(R172,Vans!$G$2:$G$51,0),0))</f>
        <v>0</v>
      </c>
      <c r="T172" s="32" t="str">
        <f aca="false">IF(S172=0,"",INDEX(Vans!$B$2:$B$51,S172)&amp;"")</f>
        <v/>
      </c>
      <c r="U172" s="32" t="str">
        <f aca="false">IF(S172=0,"",INDEX(Vans!$C$2:$C$51,S172))</f>
        <v/>
      </c>
      <c r="V172" s="32" t="str">
        <f aca="false">IF(TRIM(F172&amp;"")="","",IF(ISNUMBER(SEARCH("adblue",F172)),"AdBlue",IF(OR(ISNUMBER(SEARCH("diesel",F172)),ISNUMBER(SEARCH("derv",F172)),ISNUMBER(SEARCH("ulsd",F172))),"Diesel",IF(OR(ISNUMBER(SEARCH("unleaded",F172)),ISNUMBER(SEARCH("petrol",F172)),ISNUMBER(SEARCH("ulp",F172))),"Petrol",IF(OR(ISNUMBER(SEARCH("electric",F172)),ISNUMBER(SEARCH("charg",F172)),ISNUMBER(SEARCH("kwh",F172))),"Electric","Other")))))</f>
        <v/>
      </c>
      <c r="W172" s="34" t="str">
        <f aca="false">IF(TRIM(B172&amp;"")&lt;&gt;"",IFERROR(MOD(B172*1,1),""),IF(A172="","",IFERROR(IF(MOD(A172*1,1)&gt;0,MOD(A172*1,1),""),"")))</f>
        <v/>
      </c>
      <c r="X172" s="35" t="str">
        <f aca="false">IF(A172="","",IFERROR(INT(A172*1),""))</f>
        <v/>
      </c>
      <c r="Y172" s="32" t="str">
        <f aca="false">IF(OR(X172="",NOT(OR(V172="Diesel",V172="Petrol"))),"",MAX(IF(O172="",0,COUNTIFS($O$2:$O$501,O172,$X$2:$X$501,X172,$V$2:$V$501,"Diesel")+COUNTIFS($O$2:$O$501,O172,$X$2:$X$501,X172,$V$2:$V$501,"Petrol")),IF(R172="",0,COUNTIFS($R$2:$R$501,R172,$X$2:$X$501,X172,$V$2:$V$501,"Diesel")+COUNTIFS($R$2:$R$501,R172,$X$2:$X$501,X172,$V$2:$V$501,"Petrol"))))</f>
        <v/>
      </c>
      <c r="Z172" s="32" t="str">
        <f aca="false">IF(OR(R172="",TRIM(I172&amp;"")="",NOT(OR(V172="Diesel",V172="Petrol"))),"",IFERROR(_xlfn.MAXIFS($I$2:$I$501,$R$2:$R$501,R172,$I$2:$I$501,"&lt;"&amp;I172,$V$2:$V$501,"&lt;&gt;AdBlue",$V$2:$V$501,"&lt;&gt;Other"),""))</f>
        <v/>
      </c>
      <c r="AA172" s="32" t="str">
        <f aca="false">IF(OR(Z172="",N(Z172)=0),"",I172-Z172)</f>
        <v/>
      </c>
      <c r="AB172" s="32" t="str">
        <f aca="false">IF(OR(R172="",TRIM(I172&amp;"")="",X172=""),"",IFERROR(_xlfn.MAXIFS($I$2:$I$501,$R$2:$R$501,R172,$X$2:$X$501,"&lt;"&amp;X172),""))</f>
        <v/>
      </c>
      <c r="AC172" s="32" t="str">
        <f aca="false">IF(V172="Other","Not fuel, ","")&amp;IFERROR(IF(AND(T172&lt;&gt;"",OR(AND(V172="Diesel",T172&lt;&gt;"Diesel"),AND(V172="Petrol",T172&lt;&gt;"Petrol",T172&lt;&gt;"Plug-in hybrid"),AND(V172="Electric",T172&lt;&gt;"Electric",T172&lt;&gt;"Plug-in hybrid"))),"Wrong fuel for this van, ",""),"")&amp;IFERROR(IF(AND(OR(V172="Diesel",V172="Petrol"),N(U172)&gt;0,G172*1&gt;N(U172)*(1+TankMargin)),"More than the tank holds, ",""),"")&amp;IF(AND(TRIM(D172&amp;"")&lt;&gt;"",Q172&lt;&gt;"",SUBSTITUTE(UPPER(Q172)," ","")&lt;&gt;R172),"Card used in another van, ","")&amp;IF(AND(TRIM(D172&amp;"")&lt;&gt;"",S172=0),"Not one of your vans, ","")&amp;IF(AND(A172&lt;&gt;"",R172="",O172&lt;&gt;"",P172=0),"Card not on your Vans list, ","")&amp;IF(N(Y172)&gt;1,"Filled twice that day, ","")&amp;IFERROR(IF(AND(AA172&lt;&gt;"",AA172&lt;MinMiles),"Only "&amp;TEXT(AA172,"#,##0")&amp;" miles since the previous fill, ",""),"")&amp;IFERROR(IF(AND(AB172&lt;&gt;"",N(AB172)&gt;0,I172*1&lt;N(AB172)),"Pump mileage lower than before, ",""),"")&amp;IFERROR(IF(AND(TRIM(I172&amp;"")&lt;&gt;"",TRIM(K172&amp;"")&lt;&gt;"",ABS(I172*1-K172*1)&gt;MileTolerance),"Pump mileage off from the odometer, ",""),"")&amp;IF(J172="No","No receipt from the driver, ","")&amp;IFERROR(IF(AND(W172&lt;&gt;"",OR(W172&lt;DayStart,W172&gt;DayEnd)),"Outside working hours, ",""),"")&amp;IFERROR(IF(AND(X172&lt;&gt;"",WEEKDAY(X172,2)=6,FlagSat="Yes"),"Saturday, ",""),"")&amp;IFERROR(IF(AND(X172&lt;&gt;"",WEEKDAY(X172,2)=7,FlagSun="Yes"),"Sunday, ",""),"")&amp;IF(AND(FlagPremium="Yes",OR(V172="Diesel",V172="Petrol"),OR(ISNUMBER(SEARCH("super",F172)),ISNUMBER(SEARCH("premium",F172)),ISNUMBER(SEARCH("ultimate",F172)),ISNUMBER(SEARCH("v-power",F172)),ISNUMBER(SEARCH("momentum",F172)),ISNUMBER(SEARCH("supreme",F172)))),"Premium fuel, ","")</f>
        <v/>
      </c>
      <c r="AD172" s="32" t="n">
        <f aca="false">IF(AC172="",0,1)</f>
        <v>0</v>
      </c>
      <c r="AE172" s="32" t="n">
        <f aca="false">IF(A172="",0,1)</f>
        <v>0</v>
      </c>
    </row>
    <row r="173" customFormat="false" ht="15" hidden="false" customHeight="false" outlineLevel="0" collapsed="false">
      <c r="A173" s="24"/>
      <c r="B173" s="25"/>
      <c r="C173" s="21"/>
      <c r="D173" s="19"/>
      <c r="E173" s="19"/>
      <c r="F173" s="19"/>
      <c r="G173" s="26"/>
      <c r="H173" s="27"/>
      <c r="I173" s="28"/>
      <c r="J173" s="19"/>
      <c r="K173" s="28"/>
      <c r="L173" s="29" t="str">
        <f aca="false">IF(AC173="","",LEFT(AC173,LEN(AC173)-2))</f>
        <v/>
      </c>
      <c r="M173" s="30"/>
      <c r="N173" s="30"/>
      <c r="O173" s="32" t="str">
        <f aca="false">IF(TRIM(C173&amp;"")="","",RIGHT(SUBSTITUTE(SUBSTITUTE(C173&amp;""," ",""),"*",""),4))</f>
        <v/>
      </c>
      <c r="P173" s="32" t="n">
        <f aca="false">IF(O173="",0,IFERROR(MATCH(O173,Vans!$D$2:$D$51,0),IFERROR(MATCH(VALUE(O173),Vans!$D$2:$D$51,0),0)))</f>
        <v>0</v>
      </c>
      <c r="Q173" s="32" t="str">
        <f aca="false">IF(P173=0,"",INDEX(Vans!$A$2:$A$51,P173)&amp;"")</f>
        <v/>
      </c>
      <c r="R173" s="32" t="str">
        <f aca="false">IF(A173="","",IF(TRIM(D173&amp;"")&lt;&gt;"",SUBSTITUTE(UPPER(TRIM(D173&amp;""))," ",""),SUBSTITUTE(UPPER(Q173)," ","")))</f>
        <v/>
      </c>
      <c r="S173" s="32" t="n">
        <f aca="false">IF(R173="",0,IFERROR(MATCH(R173,Vans!$G$2:$G$51,0),0))</f>
        <v>0</v>
      </c>
      <c r="T173" s="32" t="str">
        <f aca="false">IF(S173=0,"",INDEX(Vans!$B$2:$B$51,S173)&amp;"")</f>
        <v/>
      </c>
      <c r="U173" s="32" t="str">
        <f aca="false">IF(S173=0,"",INDEX(Vans!$C$2:$C$51,S173))</f>
        <v/>
      </c>
      <c r="V173" s="32" t="str">
        <f aca="false">IF(TRIM(F173&amp;"")="","",IF(ISNUMBER(SEARCH("adblue",F173)),"AdBlue",IF(OR(ISNUMBER(SEARCH("diesel",F173)),ISNUMBER(SEARCH("derv",F173)),ISNUMBER(SEARCH("ulsd",F173))),"Diesel",IF(OR(ISNUMBER(SEARCH("unleaded",F173)),ISNUMBER(SEARCH("petrol",F173)),ISNUMBER(SEARCH("ulp",F173))),"Petrol",IF(OR(ISNUMBER(SEARCH("electric",F173)),ISNUMBER(SEARCH("charg",F173)),ISNUMBER(SEARCH("kwh",F173))),"Electric","Other")))))</f>
        <v/>
      </c>
      <c r="W173" s="34" t="str">
        <f aca="false">IF(TRIM(B173&amp;"")&lt;&gt;"",IFERROR(MOD(B173*1,1),""),IF(A173="","",IFERROR(IF(MOD(A173*1,1)&gt;0,MOD(A173*1,1),""),"")))</f>
        <v/>
      </c>
      <c r="X173" s="35" t="str">
        <f aca="false">IF(A173="","",IFERROR(INT(A173*1),""))</f>
        <v/>
      </c>
      <c r="Y173" s="32" t="str">
        <f aca="false">IF(OR(X173="",NOT(OR(V173="Diesel",V173="Petrol"))),"",MAX(IF(O173="",0,COUNTIFS($O$2:$O$501,O173,$X$2:$X$501,X173,$V$2:$V$501,"Diesel")+COUNTIFS($O$2:$O$501,O173,$X$2:$X$501,X173,$V$2:$V$501,"Petrol")),IF(R173="",0,COUNTIFS($R$2:$R$501,R173,$X$2:$X$501,X173,$V$2:$V$501,"Diesel")+COUNTIFS($R$2:$R$501,R173,$X$2:$X$501,X173,$V$2:$V$501,"Petrol"))))</f>
        <v/>
      </c>
      <c r="Z173" s="32" t="str">
        <f aca="false">IF(OR(R173="",TRIM(I173&amp;"")="",NOT(OR(V173="Diesel",V173="Petrol"))),"",IFERROR(_xlfn.MAXIFS($I$2:$I$501,$R$2:$R$501,R173,$I$2:$I$501,"&lt;"&amp;I173,$V$2:$V$501,"&lt;&gt;AdBlue",$V$2:$V$501,"&lt;&gt;Other"),""))</f>
        <v/>
      </c>
      <c r="AA173" s="32" t="str">
        <f aca="false">IF(OR(Z173="",N(Z173)=0),"",I173-Z173)</f>
        <v/>
      </c>
      <c r="AB173" s="32" t="str">
        <f aca="false">IF(OR(R173="",TRIM(I173&amp;"")="",X173=""),"",IFERROR(_xlfn.MAXIFS($I$2:$I$501,$R$2:$R$501,R173,$X$2:$X$501,"&lt;"&amp;X173),""))</f>
        <v/>
      </c>
      <c r="AC173" s="32" t="str">
        <f aca="false">IF(V173="Other","Not fuel, ","")&amp;IFERROR(IF(AND(T173&lt;&gt;"",OR(AND(V173="Diesel",T173&lt;&gt;"Diesel"),AND(V173="Petrol",T173&lt;&gt;"Petrol",T173&lt;&gt;"Plug-in hybrid"),AND(V173="Electric",T173&lt;&gt;"Electric",T173&lt;&gt;"Plug-in hybrid"))),"Wrong fuel for this van, ",""),"")&amp;IFERROR(IF(AND(OR(V173="Diesel",V173="Petrol"),N(U173)&gt;0,G173*1&gt;N(U173)*(1+TankMargin)),"More than the tank holds, ",""),"")&amp;IF(AND(TRIM(D173&amp;"")&lt;&gt;"",Q173&lt;&gt;"",SUBSTITUTE(UPPER(Q173)," ","")&lt;&gt;R173),"Card used in another van, ","")&amp;IF(AND(TRIM(D173&amp;"")&lt;&gt;"",S173=0),"Not one of your vans, ","")&amp;IF(AND(A173&lt;&gt;"",R173="",O173&lt;&gt;"",P173=0),"Card not on your Vans list, ","")&amp;IF(N(Y173)&gt;1,"Filled twice that day, ","")&amp;IFERROR(IF(AND(AA173&lt;&gt;"",AA173&lt;MinMiles),"Only "&amp;TEXT(AA173,"#,##0")&amp;" miles since the previous fill, ",""),"")&amp;IFERROR(IF(AND(AB173&lt;&gt;"",N(AB173)&gt;0,I173*1&lt;N(AB173)),"Pump mileage lower than before, ",""),"")&amp;IFERROR(IF(AND(TRIM(I173&amp;"")&lt;&gt;"",TRIM(K173&amp;"")&lt;&gt;"",ABS(I173*1-K173*1)&gt;MileTolerance),"Pump mileage off from the odometer, ",""),"")&amp;IF(J173="No","No receipt from the driver, ","")&amp;IFERROR(IF(AND(W173&lt;&gt;"",OR(W173&lt;DayStart,W173&gt;DayEnd)),"Outside working hours, ",""),"")&amp;IFERROR(IF(AND(X173&lt;&gt;"",WEEKDAY(X173,2)=6,FlagSat="Yes"),"Saturday, ",""),"")&amp;IFERROR(IF(AND(X173&lt;&gt;"",WEEKDAY(X173,2)=7,FlagSun="Yes"),"Sunday, ",""),"")&amp;IF(AND(FlagPremium="Yes",OR(V173="Diesel",V173="Petrol"),OR(ISNUMBER(SEARCH("super",F173)),ISNUMBER(SEARCH("premium",F173)),ISNUMBER(SEARCH("ultimate",F173)),ISNUMBER(SEARCH("v-power",F173)),ISNUMBER(SEARCH("momentum",F173)),ISNUMBER(SEARCH("supreme",F173)))),"Premium fuel, ","")</f>
        <v/>
      </c>
      <c r="AD173" s="32" t="n">
        <f aca="false">IF(AC173="",0,1)</f>
        <v>0</v>
      </c>
      <c r="AE173" s="32" t="n">
        <f aca="false">IF(A173="",0,1)</f>
        <v>0</v>
      </c>
    </row>
    <row r="174" customFormat="false" ht="15" hidden="false" customHeight="false" outlineLevel="0" collapsed="false">
      <c r="A174" s="24"/>
      <c r="B174" s="25"/>
      <c r="C174" s="21"/>
      <c r="D174" s="19"/>
      <c r="E174" s="19"/>
      <c r="F174" s="19"/>
      <c r="G174" s="26"/>
      <c r="H174" s="27"/>
      <c r="I174" s="28"/>
      <c r="J174" s="19"/>
      <c r="K174" s="28"/>
      <c r="L174" s="29" t="str">
        <f aca="false">IF(AC174="","",LEFT(AC174,LEN(AC174)-2))</f>
        <v/>
      </c>
      <c r="M174" s="30"/>
      <c r="N174" s="30"/>
      <c r="O174" s="32" t="str">
        <f aca="false">IF(TRIM(C174&amp;"")="","",RIGHT(SUBSTITUTE(SUBSTITUTE(C174&amp;""," ",""),"*",""),4))</f>
        <v/>
      </c>
      <c r="P174" s="32" t="n">
        <f aca="false">IF(O174="",0,IFERROR(MATCH(O174,Vans!$D$2:$D$51,0),IFERROR(MATCH(VALUE(O174),Vans!$D$2:$D$51,0),0)))</f>
        <v>0</v>
      </c>
      <c r="Q174" s="32" t="str">
        <f aca="false">IF(P174=0,"",INDEX(Vans!$A$2:$A$51,P174)&amp;"")</f>
        <v/>
      </c>
      <c r="R174" s="32" t="str">
        <f aca="false">IF(A174="","",IF(TRIM(D174&amp;"")&lt;&gt;"",SUBSTITUTE(UPPER(TRIM(D174&amp;""))," ",""),SUBSTITUTE(UPPER(Q174)," ","")))</f>
        <v/>
      </c>
      <c r="S174" s="32" t="n">
        <f aca="false">IF(R174="",0,IFERROR(MATCH(R174,Vans!$G$2:$G$51,0),0))</f>
        <v>0</v>
      </c>
      <c r="T174" s="32" t="str">
        <f aca="false">IF(S174=0,"",INDEX(Vans!$B$2:$B$51,S174)&amp;"")</f>
        <v/>
      </c>
      <c r="U174" s="32" t="str">
        <f aca="false">IF(S174=0,"",INDEX(Vans!$C$2:$C$51,S174))</f>
        <v/>
      </c>
      <c r="V174" s="32" t="str">
        <f aca="false">IF(TRIM(F174&amp;"")="","",IF(ISNUMBER(SEARCH("adblue",F174)),"AdBlue",IF(OR(ISNUMBER(SEARCH("diesel",F174)),ISNUMBER(SEARCH("derv",F174)),ISNUMBER(SEARCH("ulsd",F174))),"Diesel",IF(OR(ISNUMBER(SEARCH("unleaded",F174)),ISNUMBER(SEARCH("petrol",F174)),ISNUMBER(SEARCH("ulp",F174))),"Petrol",IF(OR(ISNUMBER(SEARCH("electric",F174)),ISNUMBER(SEARCH("charg",F174)),ISNUMBER(SEARCH("kwh",F174))),"Electric","Other")))))</f>
        <v/>
      </c>
      <c r="W174" s="34" t="str">
        <f aca="false">IF(TRIM(B174&amp;"")&lt;&gt;"",IFERROR(MOD(B174*1,1),""),IF(A174="","",IFERROR(IF(MOD(A174*1,1)&gt;0,MOD(A174*1,1),""),"")))</f>
        <v/>
      </c>
      <c r="X174" s="35" t="str">
        <f aca="false">IF(A174="","",IFERROR(INT(A174*1),""))</f>
        <v/>
      </c>
      <c r="Y174" s="32" t="str">
        <f aca="false">IF(OR(X174="",NOT(OR(V174="Diesel",V174="Petrol"))),"",MAX(IF(O174="",0,COUNTIFS($O$2:$O$501,O174,$X$2:$X$501,X174,$V$2:$V$501,"Diesel")+COUNTIFS($O$2:$O$501,O174,$X$2:$X$501,X174,$V$2:$V$501,"Petrol")),IF(R174="",0,COUNTIFS($R$2:$R$501,R174,$X$2:$X$501,X174,$V$2:$V$501,"Diesel")+COUNTIFS($R$2:$R$501,R174,$X$2:$X$501,X174,$V$2:$V$501,"Petrol"))))</f>
        <v/>
      </c>
      <c r="Z174" s="32" t="str">
        <f aca="false">IF(OR(R174="",TRIM(I174&amp;"")="",NOT(OR(V174="Diesel",V174="Petrol"))),"",IFERROR(_xlfn.MAXIFS($I$2:$I$501,$R$2:$R$501,R174,$I$2:$I$501,"&lt;"&amp;I174,$V$2:$V$501,"&lt;&gt;AdBlue",$V$2:$V$501,"&lt;&gt;Other"),""))</f>
        <v/>
      </c>
      <c r="AA174" s="32" t="str">
        <f aca="false">IF(OR(Z174="",N(Z174)=0),"",I174-Z174)</f>
        <v/>
      </c>
      <c r="AB174" s="32" t="str">
        <f aca="false">IF(OR(R174="",TRIM(I174&amp;"")="",X174=""),"",IFERROR(_xlfn.MAXIFS($I$2:$I$501,$R$2:$R$501,R174,$X$2:$X$501,"&lt;"&amp;X174),""))</f>
        <v/>
      </c>
      <c r="AC174" s="32" t="str">
        <f aca="false">IF(V174="Other","Not fuel, ","")&amp;IFERROR(IF(AND(T174&lt;&gt;"",OR(AND(V174="Diesel",T174&lt;&gt;"Diesel"),AND(V174="Petrol",T174&lt;&gt;"Petrol",T174&lt;&gt;"Plug-in hybrid"),AND(V174="Electric",T174&lt;&gt;"Electric",T174&lt;&gt;"Plug-in hybrid"))),"Wrong fuel for this van, ",""),"")&amp;IFERROR(IF(AND(OR(V174="Diesel",V174="Petrol"),N(U174)&gt;0,G174*1&gt;N(U174)*(1+TankMargin)),"More than the tank holds, ",""),"")&amp;IF(AND(TRIM(D174&amp;"")&lt;&gt;"",Q174&lt;&gt;"",SUBSTITUTE(UPPER(Q174)," ","")&lt;&gt;R174),"Card used in another van, ","")&amp;IF(AND(TRIM(D174&amp;"")&lt;&gt;"",S174=0),"Not one of your vans, ","")&amp;IF(AND(A174&lt;&gt;"",R174="",O174&lt;&gt;"",P174=0),"Card not on your Vans list, ","")&amp;IF(N(Y174)&gt;1,"Filled twice that day, ","")&amp;IFERROR(IF(AND(AA174&lt;&gt;"",AA174&lt;MinMiles),"Only "&amp;TEXT(AA174,"#,##0")&amp;" miles since the previous fill, ",""),"")&amp;IFERROR(IF(AND(AB174&lt;&gt;"",N(AB174)&gt;0,I174*1&lt;N(AB174)),"Pump mileage lower than before, ",""),"")&amp;IFERROR(IF(AND(TRIM(I174&amp;"")&lt;&gt;"",TRIM(K174&amp;"")&lt;&gt;"",ABS(I174*1-K174*1)&gt;MileTolerance),"Pump mileage off from the odometer, ",""),"")&amp;IF(J174="No","No receipt from the driver, ","")&amp;IFERROR(IF(AND(W174&lt;&gt;"",OR(W174&lt;DayStart,W174&gt;DayEnd)),"Outside working hours, ",""),"")&amp;IFERROR(IF(AND(X174&lt;&gt;"",WEEKDAY(X174,2)=6,FlagSat="Yes"),"Saturday, ",""),"")&amp;IFERROR(IF(AND(X174&lt;&gt;"",WEEKDAY(X174,2)=7,FlagSun="Yes"),"Sunday, ",""),"")&amp;IF(AND(FlagPremium="Yes",OR(V174="Diesel",V174="Petrol"),OR(ISNUMBER(SEARCH("super",F174)),ISNUMBER(SEARCH("premium",F174)),ISNUMBER(SEARCH("ultimate",F174)),ISNUMBER(SEARCH("v-power",F174)),ISNUMBER(SEARCH("momentum",F174)),ISNUMBER(SEARCH("supreme",F174)))),"Premium fuel, ","")</f>
        <v/>
      </c>
      <c r="AD174" s="32" t="n">
        <f aca="false">IF(AC174="",0,1)</f>
        <v>0</v>
      </c>
      <c r="AE174" s="32" t="n">
        <f aca="false">IF(A174="",0,1)</f>
        <v>0</v>
      </c>
    </row>
    <row r="175" customFormat="false" ht="15" hidden="false" customHeight="false" outlineLevel="0" collapsed="false">
      <c r="A175" s="24"/>
      <c r="B175" s="25"/>
      <c r="C175" s="21"/>
      <c r="D175" s="19"/>
      <c r="E175" s="19"/>
      <c r="F175" s="19"/>
      <c r="G175" s="26"/>
      <c r="H175" s="27"/>
      <c r="I175" s="28"/>
      <c r="J175" s="19"/>
      <c r="K175" s="28"/>
      <c r="L175" s="29" t="str">
        <f aca="false">IF(AC175="","",LEFT(AC175,LEN(AC175)-2))</f>
        <v/>
      </c>
      <c r="M175" s="30"/>
      <c r="N175" s="30"/>
      <c r="O175" s="32" t="str">
        <f aca="false">IF(TRIM(C175&amp;"")="","",RIGHT(SUBSTITUTE(SUBSTITUTE(C175&amp;""," ",""),"*",""),4))</f>
        <v/>
      </c>
      <c r="P175" s="32" t="n">
        <f aca="false">IF(O175="",0,IFERROR(MATCH(O175,Vans!$D$2:$D$51,0),IFERROR(MATCH(VALUE(O175),Vans!$D$2:$D$51,0),0)))</f>
        <v>0</v>
      </c>
      <c r="Q175" s="32" t="str">
        <f aca="false">IF(P175=0,"",INDEX(Vans!$A$2:$A$51,P175)&amp;"")</f>
        <v/>
      </c>
      <c r="R175" s="32" t="str">
        <f aca="false">IF(A175="","",IF(TRIM(D175&amp;"")&lt;&gt;"",SUBSTITUTE(UPPER(TRIM(D175&amp;""))," ",""),SUBSTITUTE(UPPER(Q175)," ","")))</f>
        <v/>
      </c>
      <c r="S175" s="32" t="n">
        <f aca="false">IF(R175="",0,IFERROR(MATCH(R175,Vans!$G$2:$G$51,0),0))</f>
        <v>0</v>
      </c>
      <c r="T175" s="32" t="str">
        <f aca="false">IF(S175=0,"",INDEX(Vans!$B$2:$B$51,S175)&amp;"")</f>
        <v/>
      </c>
      <c r="U175" s="32" t="str">
        <f aca="false">IF(S175=0,"",INDEX(Vans!$C$2:$C$51,S175))</f>
        <v/>
      </c>
      <c r="V175" s="32" t="str">
        <f aca="false">IF(TRIM(F175&amp;"")="","",IF(ISNUMBER(SEARCH("adblue",F175)),"AdBlue",IF(OR(ISNUMBER(SEARCH("diesel",F175)),ISNUMBER(SEARCH("derv",F175)),ISNUMBER(SEARCH("ulsd",F175))),"Diesel",IF(OR(ISNUMBER(SEARCH("unleaded",F175)),ISNUMBER(SEARCH("petrol",F175)),ISNUMBER(SEARCH("ulp",F175))),"Petrol",IF(OR(ISNUMBER(SEARCH("electric",F175)),ISNUMBER(SEARCH("charg",F175)),ISNUMBER(SEARCH("kwh",F175))),"Electric","Other")))))</f>
        <v/>
      </c>
      <c r="W175" s="34" t="str">
        <f aca="false">IF(TRIM(B175&amp;"")&lt;&gt;"",IFERROR(MOD(B175*1,1),""),IF(A175="","",IFERROR(IF(MOD(A175*1,1)&gt;0,MOD(A175*1,1),""),"")))</f>
        <v/>
      </c>
      <c r="X175" s="35" t="str">
        <f aca="false">IF(A175="","",IFERROR(INT(A175*1),""))</f>
        <v/>
      </c>
      <c r="Y175" s="32" t="str">
        <f aca="false">IF(OR(X175="",NOT(OR(V175="Diesel",V175="Petrol"))),"",MAX(IF(O175="",0,COUNTIFS($O$2:$O$501,O175,$X$2:$X$501,X175,$V$2:$V$501,"Diesel")+COUNTIFS($O$2:$O$501,O175,$X$2:$X$501,X175,$V$2:$V$501,"Petrol")),IF(R175="",0,COUNTIFS($R$2:$R$501,R175,$X$2:$X$501,X175,$V$2:$V$501,"Diesel")+COUNTIFS($R$2:$R$501,R175,$X$2:$X$501,X175,$V$2:$V$501,"Petrol"))))</f>
        <v/>
      </c>
      <c r="Z175" s="32" t="str">
        <f aca="false">IF(OR(R175="",TRIM(I175&amp;"")="",NOT(OR(V175="Diesel",V175="Petrol"))),"",IFERROR(_xlfn.MAXIFS($I$2:$I$501,$R$2:$R$501,R175,$I$2:$I$501,"&lt;"&amp;I175,$V$2:$V$501,"&lt;&gt;AdBlue",$V$2:$V$501,"&lt;&gt;Other"),""))</f>
        <v/>
      </c>
      <c r="AA175" s="32" t="str">
        <f aca="false">IF(OR(Z175="",N(Z175)=0),"",I175-Z175)</f>
        <v/>
      </c>
      <c r="AB175" s="32" t="str">
        <f aca="false">IF(OR(R175="",TRIM(I175&amp;"")="",X175=""),"",IFERROR(_xlfn.MAXIFS($I$2:$I$501,$R$2:$R$501,R175,$X$2:$X$501,"&lt;"&amp;X175),""))</f>
        <v/>
      </c>
      <c r="AC175" s="32" t="str">
        <f aca="false">IF(V175="Other","Not fuel, ","")&amp;IFERROR(IF(AND(T175&lt;&gt;"",OR(AND(V175="Diesel",T175&lt;&gt;"Diesel"),AND(V175="Petrol",T175&lt;&gt;"Petrol",T175&lt;&gt;"Plug-in hybrid"),AND(V175="Electric",T175&lt;&gt;"Electric",T175&lt;&gt;"Plug-in hybrid"))),"Wrong fuel for this van, ",""),"")&amp;IFERROR(IF(AND(OR(V175="Diesel",V175="Petrol"),N(U175)&gt;0,G175*1&gt;N(U175)*(1+TankMargin)),"More than the tank holds, ",""),"")&amp;IF(AND(TRIM(D175&amp;"")&lt;&gt;"",Q175&lt;&gt;"",SUBSTITUTE(UPPER(Q175)," ","")&lt;&gt;R175),"Card used in another van, ","")&amp;IF(AND(TRIM(D175&amp;"")&lt;&gt;"",S175=0),"Not one of your vans, ","")&amp;IF(AND(A175&lt;&gt;"",R175="",O175&lt;&gt;"",P175=0),"Card not on your Vans list, ","")&amp;IF(N(Y175)&gt;1,"Filled twice that day, ","")&amp;IFERROR(IF(AND(AA175&lt;&gt;"",AA175&lt;MinMiles),"Only "&amp;TEXT(AA175,"#,##0")&amp;" miles since the previous fill, ",""),"")&amp;IFERROR(IF(AND(AB175&lt;&gt;"",N(AB175)&gt;0,I175*1&lt;N(AB175)),"Pump mileage lower than before, ",""),"")&amp;IFERROR(IF(AND(TRIM(I175&amp;"")&lt;&gt;"",TRIM(K175&amp;"")&lt;&gt;"",ABS(I175*1-K175*1)&gt;MileTolerance),"Pump mileage off from the odometer, ",""),"")&amp;IF(J175="No","No receipt from the driver, ","")&amp;IFERROR(IF(AND(W175&lt;&gt;"",OR(W175&lt;DayStart,W175&gt;DayEnd)),"Outside working hours, ",""),"")&amp;IFERROR(IF(AND(X175&lt;&gt;"",WEEKDAY(X175,2)=6,FlagSat="Yes"),"Saturday, ",""),"")&amp;IFERROR(IF(AND(X175&lt;&gt;"",WEEKDAY(X175,2)=7,FlagSun="Yes"),"Sunday, ",""),"")&amp;IF(AND(FlagPremium="Yes",OR(V175="Diesel",V175="Petrol"),OR(ISNUMBER(SEARCH("super",F175)),ISNUMBER(SEARCH("premium",F175)),ISNUMBER(SEARCH("ultimate",F175)),ISNUMBER(SEARCH("v-power",F175)),ISNUMBER(SEARCH("momentum",F175)),ISNUMBER(SEARCH("supreme",F175)))),"Premium fuel, ","")</f>
        <v/>
      </c>
      <c r="AD175" s="32" t="n">
        <f aca="false">IF(AC175="",0,1)</f>
        <v>0</v>
      </c>
      <c r="AE175" s="32" t="n">
        <f aca="false">IF(A175="",0,1)</f>
        <v>0</v>
      </c>
    </row>
    <row r="176" customFormat="false" ht="15" hidden="false" customHeight="false" outlineLevel="0" collapsed="false">
      <c r="A176" s="24"/>
      <c r="B176" s="25"/>
      <c r="C176" s="21"/>
      <c r="D176" s="19"/>
      <c r="E176" s="19"/>
      <c r="F176" s="19"/>
      <c r="G176" s="26"/>
      <c r="H176" s="27"/>
      <c r="I176" s="28"/>
      <c r="J176" s="19"/>
      <c r="K176" s="28"/>
      <c r="L176" s="29" t="str">
        <f aca="false">IF(AC176="","",LEFT(AC176,LEN(AC176)-2))</f>
        <v/>
      </c>
      <c r="M176" s="30"/>
      <c r="N176" s="30"/>
      <c r="O176" s="32" t="str">
        <f aca="false">IF(TRIM(C176&amp;"")="","",RIGHT(SUBSTITUTE(SUBSTITUTE(C176&amp;""," ",""),"*",""),4))</f>
        <v/>
      </c>
      <c r="P176" s="32" t="n">
        <f aca="false">IF(O176="",0,IFERROR(MATCH(O176,Vans!$D$2:$D$51,0),IFERROR(MATCH(VALUE(O176),Vans!$D$2:$D$51,0),0)))</f>
        <v>0</v>
      </c>
      <c r="Q176" s="32" t="str">
        <f aca="false">IF(P176=0,"",INDEX(Vans!$A$2:$A$51,P176)&amp;"")</f>
        <v/>
      </c>
      <c r="R176" s="32" t="str">
        <f aca="false">IF(A176="","",IF(TRIM(D176&amp;"")&lt;&gt;"",SUBSTITUTE(UPPER(TRIM(D176&amp;""))," ",""),SUBSTITUTE(UPPER(Q176)," ","")))</f>
        <v/>
      </c>
      <c r="S176" s="32" t="n">
        <f aca="false">IF(R176="",0,IFERROR(MATCH(R176,Vans!$G$2:$G$51,0),0))</f>
        <v>0</v>
      </c>
      <c r="T176" s="32" t="str">
        <f aca="false">IF(S176=0,"",INDEX(Vans!$B$2:$B$51,S176)&amp;"")</f>
        <v/>
      </c>
      <c r="U176" s="32" t="str">
        <f aca="false">IF(S176=0,"",INDEX(Vans!$C$2:$C$51,S176))</f>
        <v/>
      </c>
      <c r="V176" s="32" t="str">
        <f aca="false">IF(TRIM(F176&amp;"")="","",IF(ISNUMBER(SEARCH("adblue",F176)),"AdBlue",IF(OR(ISNUMBER(SEARCH("diesel",F176)),ISNUMBER(SEARCH("derv",F176)),ISNUMBER(SEARCH("ulsd",F176))),"Diesel",IF(OR(ISNUMBER(SEARCH("unleaded",F176)),ISNUMBER(SEARCH("petrol",F176)),ISNUMBER(SEARCH("ulp",F176))),"Petrol",IF(OR(ISNUMBER(SEARCH("electric",F176)),ISNUMBER(SEARCH("charg",F176)),ISNUMBER(SEARCH("kwh",F176))),"Electric","Other")))))</f>
        <v/>
      </c>
      <c r="W176" s="34" t="str">
        <f aca="false">IF(TRIM(B176&amp;"")&lt;&gt;"",IFERROR(MOD(B176*1,1),""),IF(A176="","",IFERROR(IF(MOD(A176*1,1)&gt;0,MOD(A176*1,1),""),"")))</f>
        <v/>
      </c>
      <c r="X176" s="35" t="str">
        <f aca="false">IF(A176="","",IFERROR(INT(A176*1),""))</f>
        <v/>
      </c>
      <c r="Y176" s="32" t="str">
        <f aca="false">IF(OR(X176="",NOT(OR(V176="Diesel",V176="Petrol"))),"",MAX(IF(O176="",0,COUNTIFS($O$2:$O$501,O176,$X$2:$X$501,X176,$V$2:$V$501,"Diesel")+COUNTIFS($O$2:$O$501,O176,$X$2:$X$501,X176,$V$2:$V$501,"Petrol")),IF(R176="",0,COUNTIFS($R$2:$R$501,R176,$X$2:$X$501,X176,$V$2:$V$501,"Diesel")+COUNTIFS($R$2:$R$501,R176,$X$2:$X$501,X176,$V$2:$V$501,"Petrol"))))</f>
        <v/>
      </c>
      <c r="Z176" s="32" t="str">
        <f aca="false">IF(OR(R176="",TRIM(I176&amp;"")="",NOT(OR(V176="Diesel",V176="Petrol"))),"",IFERROR(_xlfn.MAXIFS($I$2:$I$501,$R$2:$R$501,R176,$I$2:$I$501,"&lt;"&amp;I176,$V$2:$V$501,"&lt;&gt;AdBlue",$V$2:$V$501,"&lt;&gt;Other"),""))</f>
        <v/>
      </c>
      <c r="AA176" s="32" t="str">
        <f aca="false">IF(OR(Z176="",N(Z176)=0),"",I176-Z176)</f>
        <v/>
      </c>
      <c r="AB176" s="32" t="str">
        <f aca="false">IF(OR(R176="",TRIM(I176&amp;"")="",X176=""),"",IFERROR(_xlfn.MAXIFS($I$2:$I$501,$R$2:$R$501,R176,$X$2:$X$501,"&lt;"&amp;X176),""))</f>
        <v/>
      </c>
      <c r="AC176" s="32" t="str">
        <f aca="false">IF(V176="Other","Not fuel, ","")&amp;IFERROR(IF(AND(T176&lt;&gt;"",OR(AND(V176="Diesel",T176&lt;&gt;"Diesel"),AND(V176="Petrol",T176&lt;&gt;"Petrol",T176&lt;&gt;"Plug-in hybrid"),AND(V176="Electric",T176&lt;&gt;"Electric",T176&lt;&gt;"Plug-in hybrid"))),"Wrong fuel for this van, ",""),"")&amp;IFERROR(IF(AND(OR(V176="Diesel",V176="Petrol"),N(U176)&gt;0,G176*1&gt;N(U176)*(1+TankMargin)),"More than the tank holds, ",""),"")&amp;IF(AND(TRIM(D176&amp;"")&lt;&gt;"",Q176&lt;&gt;"",SUBSTITUTE(UPPER(Q176)," ","")&lt;&gt;R176),"Card used in another van, ","")&amp;IF(AND(TRIM(D176&amp;"")&lt;&gt;"",S176=0),"Not one of your vans, ","")&amp;IF(AND(A176&lt;&gt;"",R176="",O176&lt;&gt;"",P176=0),"Card not on your Vans list, ","")&amp;IF(N(Y176)&gt;1,"Filled twice that day, ","")&amp;IFERROR(IF(AND(AA176&lt;&gt;"",AA176&lt;MinMiles),"Only "&amp;TEXT(AA176,"#,##0")&amp;" miles since the previous fill, ",""),"")&amp;IFERROR(IF(AND(AB176&lt;&gt;"",N(AB176)&gt;0,I176*1&lt;N(AB176)),"Pump mileage lower than before, ",""),"")&amp;IFERROR(IF(AND(TRIM(I176&amp;"")&lt;&gt;"",TRIM(K176&amp;"")&lt;&gt;"",ABS(I176*1-K176*1)&gt;MileTolerance),"Pump mileage off from the odometer, ",""),"")&amp;IF(J176="No","No receipt from the driver, ","")&amp;IFERROR(IF(AND(W176&lt;&gt;"",OR(W176&lt;DayStart,W176&gt;DayEnd)),"Outside working hours, ",""),"")&amp;IFERROR(IF(AND(X176&lt;&gt;"",WEEKDAY(X176,2)=6,FlagSat="Yes"),"Saturday, ",""),"")&amp;IFERROR(IF(AND(X176&lt;&gt;"",WEEKDAY(X176,2)=7,FlagSun="Yes"),"Sunday, ",""),"")&amp;IF(AND(FlagPremium="Yes",OR(V176="Diesel",V176="Petrol"),OR(ISNUMBER(SEARCH("super",F176)),ISNUMBER(SEARCH("premium",F176)),ISNUMBER(SEARCH("ultimate",F176)),ISNUMBER(SEARCH("v-power",F176)),ISNUMBER(SEARCH("momentum",F176)),ISNUMBER(SEARCH("supreme",F176)))),"Premium fuel, ","")</f>
        <v/>
      </c>
      <c r="AD176" s="32" t="n">
        <f aca="false">IF(AC176="",0,1)</f>
        <v>0</v>
      </c>
      <c r="AE176" s="32" t="n">
        <f aca="false">IF(A176="",0,1)</f>
        <v>0</v>
      </c>
    </row>
    <row r="177" customFormat="false" ht="15" hidden="false" customHeight="false" outlineLevel="0" collapsed="false">
      <c r="A177" s="24"/>
      <c r="B177" s="25"/>
      <c r="C177" s="21"/>
      <c r="D177" s="19"/>
      <c r="E177" s="19"/>
      <c r="F177" s="19"/>
      <c r="G177" s="26"/>
      <c r="H177" s="27"/>
      <c r="I177" s="28"/>
      <c r="J177" s="19"/>
      <c r="K177" s="28"/>
      <c r="L177" s="29" t="str">
        <f aca="false">IF(AC177="","",LEFT(AC177,LEN(AC177)-2))</f>
        <v/>
      </c>
      <c r="M177" s="30"/>
      <c r="N177" s="30"/>
      <c r="O177" s="32" t="str">
        <f aca="false">IF(TRIM(C177&amp;"")="","",RIGHT(SUBSTITUTE(SUBSTITUTE(C177&amp;""," ",""),"*",""),4))</f>
        <v/>
      </c>
      <c r="P177" s="32" t="n">
        <f aca="false">IF(O177="",0,IFERROR(MATCH(O177,Vans!$D$2:$D$51,0),IFERROR(MATCH(VALUE(O177),Vans!$D$2:$D$51,0),0)))</f>
        <v>0</v>
      </c>
      <c r="Q177" s="32" t="str">
        <f aca="false">IF(P177=0,"",INDEX(Vans!$A$2:$A$51,P177)&amp;"")</f>
        <v/>
      </c>
      <c r="R177" s="32" t="str">
        <f aca="false">IF(A177="","",IF(TRIM(D177&amp;"")&lt;&gt;"",SUBSTITUTE(UPPER(TRIM(D177&amp;""))," ",""),SUBSTITUTE(UPPER(Q177)," ","")))</f>
        <v/>
      </c>
      <c r="S177" s="32" t="n">
        <f aca="false">IF(R177="",0,IFERROR(MATCH(R177,Vans!$G$2:$G$51,0),0))</f>
        <v>0</v>
      </c>
      <c r="T177" s="32" t="str">
        <f aca="false">IF(S177=0,"",INDEX(Vans!$B$2:$B$51,S177)&amp;"")</f>
        <v/>
      </c>
      <c r="U177" s="32" t="str">
        <f aca="false">IF(S177=0,"",INDEX(Vans!$C$2:$C$51,S177))</f>
        <v/>
      </c>
      <c r="V177" s="32" t="str">
        <f aca="false">IF(TRIM(F177&amp;"")="","",IF(ISNUMBER(SEARCH("adblue",F177)),"AdBlue",IF(OR(ISNUMBER(SEARCH("diesel",F177)),ISNUMBER(SEARCH("derv",F177)),ISNUMBER(SEARCH("ulsd",F177))),"Diesel",IF(OR(ISNUMBER(SEARCH("unleaded",F177)),ISNUMBER(SEARCH("petrol",F177)),ISNUMBER(SEARCH("ulp",F177))),"Petrol",IF(OR(ISNUMBER(SEARCH("electric",F177)),ISNUMBER(SEARCH("charg",F177)),ISNUMBER(SEARCH("kwh",F177))),"Electric","Other")))))</f>
        <v/>
      </c>
      <c r="W177" s="34" t="str">
        <f aca="false">IF(TRIM(B177&amp;"")&lt;&gt;"",IFERROR(MOD(B177*1,1),""),IF(A177="","",IFERROR(IF(MOD(A177*1,1)&gt;0,MOD(A177*1,1),""),"")))</f>
        <v/>
      </c>
      <c r="X177" s="35" t="str">
        <f aca="false">IF(A177="","",IFERROR(INT(A177*1),""))</f>
        <v/>
      </c>
      <c r="Y177" s="32" t="str">
        <f aca="false">IF(OR(X177="",NOT(OR(V177="Diesel",V177="Petrol"))),"",MAX(IF(O177="",0,COUNTIFS($O$2:$O$501,O177,$X$2:$X$501,X177,$V$2:$V$501,"Diesel")+COUNTIFS($O$2:$O$501,O177,$X$2:$X$501,X177,$V$2:$V$501,"Petrol")),IF(R177="",0,COUNTIFS($R$2:$R$501,R177,$X$2:$X$501,X177,$V$2:$V$501,"Diesel")+COUNTIFS($R$2:$R$501,R177,$X$2:$X$501,X177,$V$2:$V$501,"Petrol"))))</f>
        <v/>
      </c>
      <c r="Z177" s="32" t="str">
        <f aca="false">IF(OR(R177="",TRIM(I177&amp;"")="",NOT(OR(V177="Diesel",V177="Petrol"))),"",IFERROR(_xlfn.MAXIFS($I$2:$I$501,$R$2:$R$501,R177,$I$2:$I$501,"&lt;"&amp;I177,$V$2:$V$501,"&lt;&gt;AdBlue",$V$2:$V$501,"&lt;&gt;Other"),""))</f>
        <v/>
      </c>
      <c r="AA177" s="32" t="str">
        <f aca="false">IF(OR(Z177="",N(Z177)=0),"",I177-Z177)</f>
        <v/>
      </c>
      <c r="AB177" s="32" t="str">
        <f aca="false">IF(OR(R177="",TRIM(I177&amp;"")="",X177=""),"",IFERROR(_xlfn.MAXIFS($I$2:$I$501,$R$2:$R$501,R177,$X$2:$X$501,"&lt;"&amp;X177),""))</f>
        <v/>
      </c>
      <c r="AC177" s="32" t="str">
        <f aca="false">IF(V177="Other","Not fuel, ","")&amp;IFERROR(IF(AND(T177&lt;&gt;"",OR(AND(V177="Diesel",T177&lt;&gt;"Diesel"),AND(V177="Petrol",T177&lt;&gt;"Petrol",T177&lt;&gt;"Plug-in hybrid"),AND(V177="Electric",T177&lt;&gt;"Electric",T177&lt;&gt;"Plug-in hybrid"))),"Wrong fuel for this van, ",""),"")&amp;IFERROR(IF(AND(OR(V177="Diesel",V177="Petrol"),N(U177)&gt;0,G177*1&gt;N(U177)*(1+TankMargin)),"More than the tank holds, ",""),"")&amp;IF(AND(TRIM(D177&amp;"")&lt;&gt;"",Q177&lt;&gt;"",SUBSTITUTE(UPPER(Q177)," ","")&lt;&gt;R177),"Card used in another van, ","")&amp;IF(AND(TRIM(D177&amp;"")&lt;&gt;"",S177=0),"Not one of your vans, ","")&amp;IF(AND(A177&lt;&gt;"",R177="",O177&lt;&gt;"",P177=0),"Card not on your Vans list, ","")&amp;IF(N(Y177)&gt;1,"Filled twice that day, ","")&amp;IFERROR(IF(AND(AA177&lt;&gt;"",AA177&lt;MinMiles),"Only "&amp;TEXT(AA177,"#,##0")&amp;" miles since the previous fill, ",""),"")&amp;IFERROR(IF(AND(AB177&lt;&gt;"",N(AB177)&gt;0,I177*1&lt;N(AB177)),"Pump mileage lower than before, ",""),"")&amp;IFERROR(IF(AND(TRIM(I177&amp;"")&lt;&gt;"",TRIM(K177&amp;"")&lt;&gt;"",ABS(I177*1-K177*1)&gt;MileTolerance),"Pump mileage off from the odometer, ",""),"")&amp;IF(J177="No","No receipt from the driver, ","")&amp;IFERROR(IF(AND(W177&lt;&gt;"",OR(W177&lt;DayStart,W177&gt;DayEnd)),"Outside working hours, ",""),"")&amp;IFERROR(IF(AND(X177&lt;&gt;"",WEEKDAY(X177,2)=6,FlagSat="Yes"),"Saturday, ",""),"")&amp;IFERROR(IF(AND(X177&lt;&gt;"",WEEKDAY(X177,2)=7,FlagSun="Yes"),"Sunday, ",""),"")&amp;IF(AND(FlagPremium="Yes",OR(V177="Diesel",V177="Petrol"),OR(ISNUMBER(SEARCH("super",F177)),ISNUMBER(SEARCH("premium",F177)),ISNUMBER(SEARCH("ultimate",F177)),ISNUMBER(SEARCH("v-power",F177)),ISNUMBER(SEARCH("momentum",F177)),ISNUMBER(SEARCH("supreme",F177)))),"Premium fuel, ","")</f>
        <v/>
      </c>
      <c r="AD177" s="32" t="n">
        <f aca="false">IF(AC177="",0,1)</f>
        <v>0</v>
      </c>
      <c r="AE177" s="32" t="n">
        <f aca="false">IF(A177="",0,1)</f>
        <v>0</v>
      </c>
    </row>
    <row r="178" customFormat="false" ht="15" hidden="false" customHeight="false" outlineLevel="0" collapsed="false">
      <c r="A178" s="24"/>
      <c r="B178" s="25"/>
      <c r="C178" s="21"/>
      <c r="D178" s="19"/>
      <c r="E178" s="19"/>
      <c r="F178" s="19"/>
      <c r="G178" s="26"/>
      <c r="H178" s="27"/>
      <c r="I178" s="28"/>
      <c r="J178" s="19"/>
      <c r="K178" s="28"/>
      <c r="L178" s="29" t="str">
        <f aca="false">IF(AC178="","",LEFT(AC178,LEN(AC178)-2))</f>
        <v/>
      </c>
      <c r="M178" s="30"/>
      <c r="N178" s="30"/>
      <c r="O178" s="32" t="str">
        <f aca="false">IF(TRIM(C178&amp;"")="","",RIGHT(SUBSTITUTE(SUBSTITUTE(C178&amp;""," ",""),"*",""),4))</f>
        <v/>
      </c>
      <c r="P178" s="32" t="n">
        <f aca="false">IF(O178="",0,IFERROR(MATCH(O178,Vans!$D$2:$D$51,0),IFERROR(MATCH(VALUE(O178),Vans!$D$2:$D$51,0),0)))</f>
        <v>0</v>
      </c>
      <c r="Q178" s="32" t="str">
        <f aca="false">IF(P178=0,"",INDEX(Vans!$A$2:$A$51,P178)&amp;"")</f>
        <v/>
      </c>
      <c r="R178" s="32" t="str">
        <f aca="false">IF(A178="","",IF(TRIM(D178&amp;"")&lt;&gt;"",SUBSTITUTE(UPPER(TRIM(D178&amp;""))," ",""),SUBSTITUTE(UPPER(Q178)," ","")))</f>
        <v/>
      </c>
      <c r="S178" s="32" t="n">
        <f aca="false">IF(R178="",0,IFERROR(MATCH(R178,Vans!$G$2:$G$51,0),0))</f>
        <v>0</v>
      </c>
      <c r="T178" s="32" t="str">
        <f aca="false">IF(S178=0,"",INDEX(Vans!$B$2:$B$51,S178)&amp;"")</f>
        <v/>
      </c>
      <c r="U178" s="32" t="str">
        <f aca="false">IF(S178=0,"",INDEX(Vans!$C$2:$C$51,S178))</f>
        <v/>
      </c>
      <c r="V178" s="32" t="str">
        <f aca="false">IF(TRIM(F178&amp;"")="","",IF(ISNUMBER(SEARCH("adblue",F178)),"AdBlue",IF(OR(ISNUMBER(SEARCH("diesel",F178)),ISNUMBER(SEARCH("derv",F178)),ISNUMBER(SEARCH("ulsd",F178))),"Diesel",IF(OR(ISNUMBER(SEARCH("unleaded",F178)),ISNUMBER(SEARCH("petrol",F178)),ISNUMBER(SEARCH("ulp",F178))),"Petrol",IF(OR(ISNUMBER(SEARCH("electric",F178)),ISNUMBER(SEARCH("charg",F178)),ISNUMBER(SEARCH("kwh",F178))),"Electric","Other")))))</f>
        <v/>
      </c>
      <c r="W178" s="34" t="str">
        <f aca="false">IF(TRIM(B178&amp;"")&lt;&gt;"",IFERROR(MOD(B178*1,1),""),IF(A178="","",IFERROR(IF(MOD(A178*1,1)&gt;0,MOD(A178*1,1),""),"")))</f>
        <v/>
      </c>
      <c r="X178" s="35" t="str">
        <f aca="false">IF(A178="","",IFERROR(INT(A178*1),""))</f>
        <v/>
      </c>
      <c r="Y178" s="32" t="str">
        <f aca="false">IF(OR(X178="",NOT(OR(V178="Diesel",V178="Petrol"))),"",MAX(IF(O178="",0,COUNTIFS($O$2:$O$501,O178,$X$2:$X$501,X178,$V$2:$V$501,"Diesel")+COUNTIFS($O$2:$O$501,O178,$X$2:$X$501,X178,$V$2:$V$501,"Petrol")),IF(R178="",0,COUNTIFS($R$2:$R$501,R178,$X$2:$X$501,X178,$V$2:$V$501,"Diesel")+COUNTIFS($R$2:$R$501,R178,$X$2:$X$501,X178,$V$2:$V$501,"Petrol"))))</f>
        <v/>
      </c>
      <c r="Z178" s="32" t="str">
        <f aca="false">IF(OR(R178="",TRIM(I178&amp;"")="",NOT(OR(V178="Diesel",V178="Petrol"))),"",IFERROR(_xlfn.MAXIFS($I$2:$I$501,$R$2:$R$501,R178,$I$2:$I$501,"&lt;"&amp;I178,$V$2:$V$501,"&lt;&gt;AdBlue",$V$2:$V$501,"&lt;&gt;Other"),""))</f>
        <v/>
      </c>
      <c r="AA178" s="32" t="str">
        <f aca="false">IF(OR(Z178="",N(Z178)=0),"",I178-Z178)</f>
        <v/>
      </c>
      <c r="AB178" s="32" t="str">
        <f aca="false">IF(OR(R178="",TRIM(I178&amp;"")="",X178=""),"",IFERROR(_xlfn.MAXIFS($I$2:$I$501,$R$2:$R$501,R178,$X$2:$X$501,"&lt;"&amp;X178),""))</f>
        <v/>
      </c>
      <c r="AC178" s="32" t="str">
        <f aca="false">IF(V178="Other","Not fuel, ","")&amp;IFERROR(IF(AND(T178&lt;&gt;"",OR(AND(V178="Diesel",T178&lt;&gt;"Diesel"),AND(V178="Petrol",T178&lt;&gt;"Petrol",T178&lt;&gt;"Plug-in hybrid"),AND(V178="Electric",T178&lt;&gt;"Electric",T178&lt;&gt;"Plug-in hybrid"))),"Wrong fuel for this van, ",""),"")&amp;IFERROR(IF(AND(OR(V178="Diesel",V178="Petrol"),N(U178)&gt;0,G178*1&gt;N(U178)*(1+TankMargin)),"More than the tank holds, ",""),"")&amp;IF(AND(TRIM(D178&amp;"")&lt;&gt;"",Q178&lt;&gt;"",SUBSTITUTE(UPPER(Q178)," ","")&lt;&gt;R178),"Card used in another van, ","")&amp;IF(AND(TRIM(D178&amp;"")&lt;&gt;"",S178=0),"Not one of your vans, ","")&amp;IF(AND(A178&lt;&gt;"",R178="",O178&lt;&gt;"",P178=0),"Card not on your Vans list, ","")&amp;IF(N(Y178)&gt;1,"Filled twice that day, ","")&amp;IFERROR(IF(AND(AA178&lt;&gt;"",AA178&lt;MinMiles),"Only "&amp;TEXT(AA178,"#,##0")&amp;" miles since the previous fill, ",""),"")&amp;IFERROR(IF(AND(AB178&lt;&gt;"",N(AB178)&gt;0,I178*1&lt;N(AB178)),"Pump mileage lower than before, ",""),"")&amp;IFERROR(IF(AND(TRIM(I178&amp;"")&lt;&gt;"",TRIM(K178&amp;"")&lt;&gt;"",ABS(I178*1-K178*1)&gt;MileTolerance),"Pump mileage off from the odometer, ",""),"")&amp;IF(J178="No","No receipt from the driver, ","")&amp;IFERROR(IF(AND(W178&lt;&gt;"",OR(W178&lt;DayStart,W178&gt;DayEnd)),"Outside working hours, ",""),"")&amp;IFERROR(IF(AND(X178&lt;&gt;"",WEEKDAY(X178,2)=6,FlagSat="Yes"),"Saturday, ",""),"")&amp;IFERROR(IF(AND(X178&lt;&gt;"",WEEKDAY(X178,2)=7,FlagSun="Yes"),"Sunday, ",""),"")&amp;IF(AND(FlagPremium="Yes",OR(V178="Diesel",V178="Petrol"),OR(ISNUMBER(SEARCH("super",F178)),ISNUMBER(SEARCH("premium",F178)),ISNUMBER(SEARCH("ultimate",F178)),ISNUMBER(SEARCH("v-power",F178)),ISNUMBER(SEARCH("momentum",F178)),ISNUMBER(SEARCH("supreme",F178)))),"Premium fuel, ","")</f>
        <v/>
      </c>
      <c r="AD178" s="32" t="n">
        <f aca="false">IF(AC178="",0,1)</f>
        <v>0</v>
      </c>
      <c r="AE178" s="32" t="n">
        <f aca="false">IF(A178="",0,1)</f>
        <v>0</v>
      </c>
    </row>
    <row r="179" customFormat="false" ht="15" hidden="false" customHeight="false" outlineLevel="0" collapsed="false">
      <c r="A179" s="24"/>
      <c r="B179" s="25"/>
      <c r="C179" s="21"/>
      <c r="D179" s="19"/>
      <c r="E179" s="19"/>
      <c r="F179" s="19"/>
      <c r="G179" s="26"/>
      <c r="H179" s="27"/>
      <c r="I179" s="28"/>
      <c r="J179" s="19"/>
      <c r="K179" s="28"/>
      <c r="L179" s="29" t="str">
        <f aca="false">IF(AC179="","",LEFT(AC179,LEN(AC179)-2))</f>
        <v/>
      </c>
      <c r="M179" s="30"/>
      <c r="N179" s="30"/>
      <c r="O179" s="32" t="str">
        <f aca="false">IF(TRIM(C179&amp;"")="","",RIGHT(SUBSTITUTE(SUBSTITUTE(C179&amp;""," ",""),"*",""),4))</f>
        <v/>
      </c>
      <c r="P179" s="32" t="n">
        <f aca="false">IF(O179="",0,IFERROR(MATCH(O179,Vans!$D$2:$D$51,0),IFERROR(MATCH(VALUE(O179),Vans!$D$2:$D$51,0),0)))</f>
        <v>0</v>
      </c>
      <c r="Q179" s="32" t="str">
        <f aca="false">IF(P179=0,"",INDEX(Vans!$A$2:$A$51,P179)&amp;"")</f>
        <v/>
      </c>
      <c r="R179" s="32" t="str">
        <f aca="false">IF(A179="","",IF(TRIM(D179&amp;"")&lt;&gt;"",SUBSTITUTE(UPPER(TRIM(D179&amp;""))," ",""),SUBSTITUTE(UPPER(Q179)," ","")))</f>
        <v/>
      </c>
      <c r="S179" s="32" t="n">
        <f aca="false">IF(R179="",0,IFERROR(MATCH(R179,Vans!$G$2:$G$51,0),0))</f>
        <v>0</v>
      </c>
      <c r="T179" s="32" t="str">
        <f aca="false">IF(S179=0,"",INDEX(Vans!$B$2:$B$51,S179)&amp;"")</f>
        <v/>
      </c>
      <c r="U179" s="32" t="str">
        <f aca="false">IF(S179=0,"",INDEX(Vans!$C$2:$C$51,S179))</f>
        <v/>
      </c>
      <c r="V179" s="32" t="str">
        <f aca="false">IF(TRIM(F179&amp;"")="","",IF(ISNUMBER(SEARCH("adblue",F179)),"AdBlue",IF(OR(ISNUMBER(SEARCH("diesel",F179)),ISNUMBER(SEARCH("derv",F179)),ISNUMBER(SEARCH("ulsd",F179))),"Diesel",IF(OR(ISNUMBER(SEARCH("unleaded",F179)),ISNUMBER(SEARCH("petrol",F179)),ISNUMBER(SEARCH("ulp",F179))),"Petrol",IF(OR(ISNUMBER(SEARCH("electric",F179)),ISNUMBER(SEARCH("charg",F179)),ISNUMBER(SEARCH("kwh",F179))),"Electric","Other")))))</f>
        <v/>
      </c>
      <c r="W179" s="34" t="str">
        <f aca="false">IF(TRIM(B179&amp;"")&lt;&gt;"",IFERROR(MOD(B179*1,1),""),IF(A179="","",IFERROR(IF(MOD(A179*1,1)&gt;0,MOD(A179*1,1),""),"")))</f>
        <v/>
      </c>
      <c r="X179" s="35" t="str">
        <f aca="false">IF(A179="","",IFERROR(INT(A179*1),""))</f>
        <v/>
      </c>
      <c r="Y179" s="32" t="str">
        <f aca="false">IF(OR(X179="",NOT(OR(V179="Diesel",V179="Petrol"))),"",MAX(IF(O179="",0,COUNTIFS($O$2:$O$501,O179,$X$2:$X$501,X179,$V$2:$V$501,"Diesel")+COUNTIFS($O$2:$O$501,O179,$X$2:$X$501,X179,$V$2:$V$501,"Petrol")),IF(R179="",0,COUNTIFS($R$2:$R$501,R179,$X$2:$X$501,X179,$V$2:$V$501,"Diesel")+COUNTIFS($R$2:$R$501,R179,$X$2:$X$501,X179,$V$2:$V$501,"Petrol"))))</f>
        <v/>
      </c>
      <c r="Z179" s="32" t="str">
        <f aca="false">IF(OR(R179="",TRIM(I179&amp;"")="",NOT(OR(V179="Diesel",V179="Petrol"))),"",IFERROR(_xlfn.MAXIFS($I$2:$I$501,$R$2:$R$501,R179,$I$2:$I$501,"&lt;"&amp;I179,$V$2:$V$501,"&lt;&gt;AdBlue",$V$2:$V$501,"&lt;&gt;Other"),""))</f>
        <v/>
      </c>
      <c r="AA179" s="32" t="str">
        <f aca="false">IF(OR(Z179="",N(Z179)=0),"",I179-Z179)</f>
        <v/>
      </c>
      <c r="AB179" s="32" t="str">
        <f aca="false">IF(OR(R179="",TRIM(I179&amp;"")="",X179=""),"",IFERROR(_xlfn.MAXIFS($I$2:$I$501,$R$2:$R$501,R179,$X$2:$X$501,"&lt;"&amp;X179),""))</f>
        <v/>
      </c>
      <c r="AC179" s="32" t="str">
        <f aca="false">IF(V179="Other","Not fuel, ","")&amp;IFERROR(IF(AND(T179&lt;&gt;"",OR(AND(V179="Diesel",T179&lt;&gt;"Diesel"),AND(V179="Petrol",T179&lt;&gt;"Petrol",T179&lt;&gt;"Plug-in hybrid"),AND(V179="Electric",T179&lt;&gt;"Electric",T179&lt;&gt;"Plug-in hybrid"))),"Wrong fuel for this van, ",""),"")&amp;IFERROR(IF(AND(OR(V179="Diesel",V179="Petrol"),N(U179)&gt;0,G179*1&gt;N(U179)*(1+TankMargin)),"More than the tank holds, ",""),"")&amp;IF(AND(TRIM(D179&amp;"")&lt;&gt;"",Q179&lt;&gt;"",SUBSTITUTE(UPPER(Q179)," ","")&lt;&gt;R179),"Card used in another van, ","")&amp;IF(AND(TRIM(D179&amp;"")&lt;&gt;"",S179=0),"Not one of your vans, ","")&amp;IF(AND(A179&lt;&gt;"",R179="",O179&lt;&gt;"",P179=0),"Card not on your Vans list, ","")&amp;IF(N(Y179)&gt;1,"Filled twice that day, ","")&amp;IFERROR(IF(AND(AA179&lt;&gt;"",AA179&lt;MinMiles),"Only "&amp;TEXT(AA179,"#,##0")&amp;" miles since the previous fill, ",""),"")&amp;IFERROR(IF(AND(AB179&lt;&gt;"",N(AB179)&gt;0,I179*1&lt;N(AB179)),"Pump mileage lower than before, ",""),"")&amp;IFERROR(IF(AND(TRIM(I179&amp;"")&lt;&gt;"",TRIM(K179&amp;"")&lt;&gt;"",ABS(I179*1-K179*1)&gt;MileTolerance),"Pump mileage off from the odometer, ",""),"")&amp;IF(J179="No","No receipt from the driver, ","")&amp;IFERROR(IF(AND(W179&lt;&gt;"",OR(W179&lt;DayStart,W179&gt;DayEnd)),"Outside working hours, ",""),"")&amp;IFERROR(IF(AND(X179&lt;&gt;"",WEEKDAY(X179,2)=6,FlagSat="Yes"),"Saturday, ",""),"")&amp;IFERROR(IF(AND(X179&lt;&gt;"",WEEKDAY(X179,2)=7,FlagSun="Yes"),"Sunday, ",""),"")&amp;IF(AND(FlagPremium="Yes",OR(V179="Diesel",V179="Petrol"),OR(ISNUMBER(SEARCH("super",F179)),ISNUMBER(SEARCH("premium",F179)),ISNUMBER(SEARCH("ultimate",F179)),ISNUMBER(SEARCH("v-power",F179)),ISNUMBER(SEARCH("momentum",F179)),ISNUMBER(SEARCH("supreme",F179)))),"Premium fuel, ","")</f>
        <v/>
      </c>
      <c r="AD179" s="32" t="n">
        <f aca="false">IF(AC179="",0,1)</f>
        <v>0</v>
      </c>
      <c r="AE179" s="32" t="n">
        <f aca="false">IF(A179="",0,1)</f>
        <v>0</v>
      </c>
    </row>
    <row r="180" customFormat="false" ht="15" hidden="false" customHeight="false" outlineLevel="0" collapsed="false">
      <c r="A180" s="24"/>
      <c r="B180" s="25"/>
      <c r="C180" s="21"/>
      <c r="D180" s="19"/>
      <c r="E180" s="19"/>
      <c r="F180" s="19"/>
      <c r="G180" s="26"/>
      <c r="H180" s="27"/>
      <c r="I180" s="28"/>
      <c r="J180" s="19"/>
      <c r="K180" s="28"/>
      <c r="L180" s="29" t="str">
        <f aca="false">IF(AC180="","",LEFT(AC180,LEN(AC180)-2))</f>
        <v/>
      </c>
      <c r="M180" s="30"/>
      <c r="N180" s="30"/>
      <c r="O180" s="32" t="str">
        <f aca="false">IF(TRIM(C180&amp;"")="","",RIGHT(SUBSTITUTE(SUBSTITUTE(C180&amp;""," ",""),"*",""),4))</f>
        <v/>
      </c>
      <c r="P180" s="32" t="n">
        <f aca="false">IF(O180="",0,IFERROR(MATCH(O180,Vans!$D$2:$D$51,0),IFERROR(MATCH(VALUE(O180),Vans!$D$2:$D$51,0),0)))</f>
        <v>0</v>
      </c>
      <c r="Q180" s="32" t="str">
        <f aca="false">IF(P180=0,"",INDEX(Vans!$A$2:$A$51,P180)&amp;"")</f>
        <v/>
      </c>
      <c r="R180" s="32" t="str">
        <f aca="false">IF(A180="","",IF(TRIM(D180&amp;"")&lt;&gt;"",SUBSTITUTE(UPPER(TRIM(D180&amp;""))," ",""),SUBSTITUTE(UPPER(Q180)," ","")))</f>
        <v/>
      </c>
      <c r="S180" s="32" t="n">
        <f aca="false">IF(R180="",0,IFERROR(MATCH(R180,Vans!$G$2:$G$51,0),0))</f>
        <v>0</v>
      </c>
      <c r="T180" s="32" t="str">
        <f aca="false">IF(S180=0,"",INDEX(Vans!$B$2:$B$51,S180)&amp;"")</f>
        <v/>
      </c>
      <c r="U180" s="32" t="str">
        <f aca="false">IF(S180=0,"",INDEX(Vans!$C$2:$C$51,S180))</f>
        <v/>
      </c>
      <c r="V180" s="32" t="str">
        <f aca="false">IF(TRIM(F180&amp;"")="","",IF(ISNUMBER(SEARCH("adblue",F180)),"AdBlue",IF(OR(ISNUMBER(SEARCH("diesel",F180)),ISNUMBER(SEARCH("derv",F180)),ISNUMBER(SEARCH("ulsd",F180))),"Diesel",IF(OR(ISNUMBER(SEARCH("unleaded",F180)),ISNUMBER(SEARCH("petrol",F180)),ISNUMBER(SEARCH("ulp",F180))),"Petrol",IF(OR(ISNUMBER(SEARCH("electric",F180)),ISNUMBER(SEARCH("charg",F180)),ISNUMBER(SEARCH("kwh",F180))),"Electric","Other")))))</f>
        <v/>
      </c>
      <c r="W180" s="34" t="str">
        <f aca="false">IF(TRIM(B180&amp;"")&lt;&gt;"",IFERROR(MOD(B180*1,1),""),IF(A180="","",IFERROR(IF(MOD(A180*1,1)&gt;0,MOD(A180*1,1),""),"")))</f>
        <v/>
      </c>
      <c r="X180" s="35" t="str">
        <f aca="false">IF(A180="","",IFERROR(INT(A180*1),""))</f>
        <v/>
      </c>
      <c r="Y180" s="32" t="str">
        <f aca="false">IF(OR(X180="",NOT(OR(V180="Diesel",V180="Petrol"))),"",MAX(IF(O180="",0,COUNTIFS($O$2:$O$501,O180,$X$2:$X$501,X180,$V$2:$V$501,"Diesel")+COUNTIFS($O$2:$O$501,O180,$X$2:$X$501,X180,$V$2:$V$501,"Petrol")),IF(R180="",0,COUNTIFS($R$2:$R$501,R180,$X$2:$X$501,X180,$V$2:$V$501,"Diesel")+COUNTIFS($R$2:$R$501,R180,$X$2:$X$501,X180,$V$2:$V$501,"Petrol"))))</f>
        <v/>
      </c>
      <c r="Z180" s="32" t="str">
        <f aca="false">IF(OR(R180="",TRIM(I180&amp;"")="",NOT(OR(V180="Diesel",V180="Petrol"))),"",IFERROR(_xlfn.MAXIFS($I$2:$I$501,$R$2:$R$501,R180,$I$2:$I$501,"&lt;"&amp;I180,$V$2:$V$501,"&lt;&gt;AdBlue",$V$2:$V$501,"&lt;&gt;Other"),""))</f>
        <v/>
      </c>
      <c r="AA180" s="32" t="str">
        <f aca="false">IF(OR(Z180="",N(Z180)=0),"",I180-Z180)</f>
        <v/>
      </c>
      <c r="AB180" s="32" t="str">
        <f aca="false">IF(OR(R180="",TRIM(I180&amp;"")="",X180=""),"",IFERROR(_xlfn.MAXIFS($I$2:$I$501,$R$2:$R$501,R180,$X$2:$X$501,"&lt;"&amp;X180),""))</f>
        <v/>
      </c>
      <c r="AC180" s="32" t="str">
        <f aca="false">IF(V180="Other","Not fuel, ","")&amp;IFERROR(IF(AND(T180&lt;&gt;"",OR(AND(V180="Diesel",T180&lt;&gt;"Diesel"),AND(V180="Petrol",T180&lt;&gt;"Petrol",T180&lt;&gt;"Plug-in hybrid"),AND(V180="Electric",T180&lt;&gt;"Electric",T180&lt;&gt;"Plug-in hybrid"))),"Wrong fuel for this van, ",""),"")&amp;IFERROR(IF(AND(OR(V180="Diesel",V180="Petrol"),N(U180)&gt;0,G180*1&gt;N(U180)*(1+TankMargin)),"More than the tank holds, ",""),"")&amp;IF(AND(TRIM(D180&amp;"")&lt;&gt;"",Q180&lt;&gt;"",SUBSTITUTE(UPPER(Q180)," ","")&lt;&gt;R180),"Card used in another van, ","")&amp;IF(AND(TRIM(D180&amp;"")&lt;&gt;"",S180=0),"Not one of your vans, ","")&amp;IF(AND(A180&lt;&gt;"",R180="",O180&lt;&gt;"",P180=0),"Card not on your Vans list, ","")&amp;IF(N(Y180)&gt;1,"Filled twice that day, ","")&amp;IFERROR(IF(AND(AA180&lt;&gt;"",AA180&lt;MinMiles),"Only "&amp;TEXT(AA180,"#,##0")&amp;" miles since the previous fill, ",""),"")&amp;IFERROR(IF(AND(AB180&lt;&gt;"",N(AB180)&gt;0,I180*1&lt;N(AB180)),"Pump mileage lower than before, ",""),"")&amp;IFERROR(IF(AND(TRIM(I180&amp;"")&lt;&gt;"",TRIM(K180&amp;"")&lt;&gt;"",ABS(I180*1-K180*1)&gt;MileTolerance),"Pump mileage off from the odometer, ",""),"")&amp;IF(J180="No","No receipt from the driver, ","")&amp;IFERROR(IF(AND(W180&lt;&gt;"",OR(W180&lt;DayStart,W180&gt;DayEnd)),"Outside working hours, ",""),"")&amp;IFERROR(IF(AND(X180&lt;&gt;"",WEEKDAY(X180,2)=6,FlagSat="Yes"),"Saturday, ",""),"")&amp;IFERROR(IF(AND(X180&lt;&gt;"",WEEKDAY(X180,2)=7,FlagSun="Yes"),"Sunday, ",""),"")&amp;IF(AND(FlagPremium="Yes",OR(V180="Diesel",V180="Petrol"),OR(ISNUMBER(SEARCH("super",F180)),ISNUMBER(SEARCH("premium",F180)),ISNUMBER(SEARCH("ultimate",F180)),ISNUMBER(SEARCH("v-power",F180)),ISNUMBER(SEARCH("momentum",F180)),ISNUMBER(SEARCH("supreme",F180)))),"Premium fuel, ","")</f>
        <v/>
      </c>
      <c r="AD180" s="32" t="n">
        <f aca="false">IF(AC180="",0,1)</f>
        <v>0</v>
      </c>
      <c r="AE180" s="32" t="n">
        <f aca="false">IF(A180="",0,1)</f>
        <v>0</v>
      </c>
    </row>
    <row r="181" customFormat="false" ht="15" hidden="false" customHeight="false" outlineLevel="0" collapsed="false">
      <c r="A181" s="24"/>
      <c r="B181" s="25"/>
      <c r="C181" s="21"/>
      <c r="D181" s="19"/>
      <c r="E181" s="19"/>
      <c r="F181" s="19"/>
      <c r="G181" s="26"/>
      <c r="H181" s="27"/>
      <c r="I181" s="28"/>
      <c r="J181" s="19"/>
      <c r="K181" s="28"/>
      <c r="L181" s="29" t="str">
        <f aca="false">IF(AC181="","",LEFT(AC181,LEN(AC181)-2))</f>
        <v/>
      </c>
      <c r="M181" s="30"/>
      <c r="N181" s="30"/>
      <c r="O181" s="32" t="str">
        <f aca="false">IF(TRIM(C181&amp;"")="","",RIGHT(SUBSTITUTE(SUBSTITUTE(C181&amp;""," ",""),"*",""),4))</f>
        <v/>
      </c>
      <c r="P181" s="32" t="n">
        <f aca="false">IF(O181="",0,IFERROR(MATCH(O181,Vans!$D$2:$D$51,0),IFERROR(MATCH(VALUE(O181),Vans!$D$2:$D$51,0),0)))</f>
        <v>0</v>
      </c>
      <c r="Q181" s="32" t="str">
        <f aca="false">IF(P181=0,"",INDEX(Vans!$A$2:$A$51,P181)&amp;"")</f>
        <v/>
      </c>
      <c r="R181" s="32" t="str">
        <f aca="false">IF(A181="","",IF(TRIM(D181&amp;"")&lt;&gt;"",SUBSTITUTE(UPPER(TRIM(D181&amp;""))," ",""),SUBSTITUTE(UPPER(Q181)," ","")))</f>
        <v/>
      </c>
      <c r="S181" s="32" t="n">
        <f aca="false">IF(R181="",0,IFERROR(MATCH(R181,Vans!$G$2:$G$51,0),0))</f>
        <v>0</v>
      </c>
      <c r="T181" s="32" t="str">
        <f aca="false">IF(S181=0,"",INDEX(Vans!$B$2:$B$51,S181)&amp;"")</f>
        <v/>
      </c>
      <c r="U181" s="32" t="str">
        <f aca="false">IF(S181=0,"",INDEX(Vans!$C$2:$C$51,S181))</f>
        <v/>
      </c>
      <c r="V181" s="32" t="str">
        <f aca="false">IF(TRIM(F181&amp;"")="","",IF(ISNUMBER(SEARCH("adblue",F181)),"AdBlue",IF(OR(ISNUMBER(SEARCH("diesel",F181)),ISNUMBER(SEARCH("derv",F181)),ISNUMBER(SEARCH("ulsd",F181))),"Diesel",IF(OR(ISNUMBER(SEARCH("unleaded",F181)),ISNUMBER(SEARCH("petrol",F181)),ISNUMBER(SEARCH("ulp",F181))),"Petrol",IF(OR(ISNUMBER(SEARCH("electric",F181)),ISNUMBER(SEARCH("charg",F181)),ISNUMBER(SEARCH("kwh",F181))),"Electric","Other")))))</f>
        <v/>
      </c>
      <c r="W181" s="34" t="str">
        <f aca="false">IF(TRIM(B181&amp;"")&lt;&gt;"",IFERROR(MOD(B181*1,1),""),IF(A181="","",IFERROR(IF(MOD(A181*1,1)&gt;0,MOD(A181*1,1),""),"")))</f>
        <v/>
      </c>
      <c r="X181" s="35" t="str">
        <f aca="false">IF(A181="","",IFERROR(INT(A181*1),""))</f>
        <v/>
      </c>
      <c r="Y181" s="32" t="str">
        <f aca="false">IF(OR(X181="",NOT(OR(V181="Diesel",V181="Petrol"))),"",MAX(IF(O181="",0,COUNTIFS($O$2:$O$501,O181,$X$2:$X$501,X181,$V$2:$V$501,"Diesel")+COUNTIFS($O$2:$O$501,O181,$X$2:$X$501,X181,$V$2:$V$501,"Petrol")),IF(R181="",0,COUNTIFS($R$2:$R$501,R181,$X$2:$X$501,X181,$V$2:$V$501,"Diesel")+COUNTIFS($R$2:$R$501,R181,$X$2:$X$501,X181,$V$2:$V$501,"Petrol"))))</f>
        <v/>
      </c>
      <c r="Z181" s="32" t="str">
        <f aca="false">IF(OR(R181="",TRIM(I181&amp;"")="",NOT(OR(V181="Diesel",V181="Petrol"))),"",IFERROR(_xlfn.MAXIFS($I$2:$I$501,$R$2:$R$501,R181,$I$2:$I$501,"&lt;"&amp;I181,$V$2:$V$501,"&lt;&gt;AdBlue",$V$2:$V$501,"&lt;&gt;Other"),""))</f>
        <v/>
      </c>
      <c r="AA181" s="32" t="str">
        <f aca="false">IF(OR(Z181="",N(Z181)=0),"",I181-Z181)</f>
        <v/>
      </c>
      <c r="AB181" s="32" t="str">
        <f aca="false">IF(OR(R181="",TRIM(I181&amp;"")="",X181=""),"",IFERROR(_xlfn.MAXIFS($I$2:$I$501,$R$2:$R$501,R181,$X$2:$X$501,"&lt;"&amp;X181),""))</f>
        <v/>
      </c>
      <c r="AC181" s="32" t="str">
        <f aca="false">IF(V181="Other","Not fuel, ","")&amp;IFERROR(IF(AND(T181&lt;&gt;"",OR(AND(V181="Diesel",T181&lt;&gt;"Diesel"),AND(V181="Petrol",T181&lt;&gt;"Petrol",T181&lt;&gt;"Plug-in hybrid"),AND(V181="Electric",T181&lt;&gt;"Electric",T181&lt;&gt;"Plug-in hybrid"))),"Wrong fuel for this van, ",""),"")&amp;IFERROR(IF(AND(OR(V181="Diesel",V181="Petrol"),N(U181)&gt;0,G181*1&gt;N(U181)*(1+TankMargin)),"More than the tank holds, ",""),"")&amp;IF(AND(TRIM(D181&amp;"")&lt;&gt;"",Q181&lt;&gt;"",SUBSTITUTE(UPPER(Q181)," ","")&lt;&gt;R181),"Card used in another van, ","")&amp;IF(AND(TRIM(D181&amp;"")&lt;&gt;"",S181=0),"Not one of your vans, ","")&amp;IF(AND(A181&lt;&gt;"",R181="",O181&lt;&gt;"",P181=0),"Card not on your Vans list, ","")&amp;IF(N(Y181)&gt;1,"Filled twice that day, ","")&amp;IFERROR(IF(AND(AA181&lt;&gt;"",AA181&lt;MinMiles),"Only "&amp;TEXT(AA181,"#,##0")&amp;" miles since the previous fill, ",""),"")&amp;IFERROR(IF(AND(AB181&lt;&gt;"",N(AB181)&gt;0,I181*1&lt;N(AB181)),"Pump mileage lower than before, ",""),"")&amp;IFERROR(IF(AND(TRIM(I181&amp;"")&lt;&gt;"",TRIM(K181&amp;"")&lt;&gt;"",ABS(I181*1-K181*1)&gt;MileTolerance),"Pump mileage off from the odometer, ",""),"")&amp;IF(J181="No","No receipt from the driver, ","")&amp;IFERROR(IF(AND(W181&lt;&gt;"",OR(W181&lt;DayStart,W181&gt;DayEnd)),"Outside working hours, ",""),"")&amp;IFERROR(IF(AND(X181&lt;&gt;"",WEEKDAY(X181,2)=6,FlagSat="Yes"),"Saturday, ",""),"")&amp;IFERROR(IF(AND(X181&lt;&gt;"",WEEKDAY(X181,2)=7,FlagSun="Yes"),"Sunday, ",""),"")&amp;IF(AND(FlagPremium="Yes",OR(V181="Diesel",V181="Petrol"),OR(ISNUMBER(SEARCH("super",F181)),ISNUMBER(SEARCH("premium",F181)),ISNUMBER(SEARCH("ultimate",F181)),ISNUMBER(SEARCH("v-power",F181)),ISNUMBER(SEARCH("momentum",F181)),ISNUMBER(SEARCH("supreme",F181)))),"Premium fuel, ","")</f>
        <v/>
      </c>
      <c r="AD181" s="32" t="n">
        <f aca="false">IF(AC181="",0,1)</f>
        <v>0</v>
      </c>
      <c r="AE181" s="32" t="n">
        <f aca="false">IF(A181="",0,1)</f>
        <v>0</v>
      </c>
    </row>
    <row r="182" customFormat="false" ht="15" hidden="false" customHeight="false" outlineLevel="0" collapsed="false">
      <c r="A182" s="24"/>
      <c r="B182" s="25"/>
      <c r="C182" s="21"/>
      <c r="D182" s="19"/>
      <c r="E182" s="19"/>
      <c r="F182" s="19"/>
      <c r="G182" s="26"/>
      <c r="H182" s="27"/>
      <c r="I182" s="28"/>
      <c r="J182" s="19"/>
      <c r="K182" s="28"/>
      <c r="L182" s="29" t="str">
        <f aca="false">IF(AC182="","",LEFT(AC182,LEN(AC182)-2))</f>
        <v/>
      </c>
      <c r="M182" s="30"/>
      <c r="N182" s="30"/>
      <c r="O182" s="32" t="str">
        <f aca="false">IF(TRIM(C182&amp;"")="","",RIGHT(SUBSTITUTE(SUBSTITUTE(C182&amp;""," ",""),"*",""),4))</f>
        <v/>
      </c>
      <c r="P182" s="32" t="n">
        <f aca="false">IF(O182="",0,IFERROR(MATCH(O182,Vans!$D$2:$D$51,0),IFERROR(MATCH(VALUE(O182),Vans!$D$2:$D$51,0),0)))</f>
        <v>0</v>
      </c>
      <c r="Q182" s="32" t="str">
        <f aca="false">IF(P182=0,"",INDEX(Vans!$A$2:$A$51,P182)&amp;"")</f>
        <v/>
      </c>
      <c r="R182" s="32" t="str">
        <f aca="false">IF(A182="","",IF(TRIM(D182&amp;"")&lt;&gt;"",SUBSTITUTE(UPPER(TRIM(D182&amp;""))," ",""),SUBSTITUTE(UPPER(Q182)," ","")))</f>
        <v/>
      </c>
      <c r="S182" s="32" t="n">
        <f aca="false">IF(R182="",0,IFERROR(MATCH(R182,Vans!$G$2:$G$51,0),0))</f>
        <v>0</v>
      </c>
      <c r="T182" s="32" t="str">
        <f aca="false">IF(S182=0,"",INDEX(Vans!$B$2:$B$51,S182)&amp;"")</f>
        <v/>
      </c>
      <c r="U182" s="32" t="str">
        <f aca="false">IF(S182=0,"",INDEX(Vans!$C$2:$C$51,S182))</f>
        <v/>
      </c>
      <c r="V182" s="32" t="str">
        <f aca="false">IF(TRIM(F182&amp;"")="","",IF(ISNUMBER(SEARCH("adblue",F182)),"AdBlue",IF(OR(ISNUMBER(SEARCH("diesel",F182)),ISNUMBER(SEARCH("derv",F182)),ISNUMBER(SEARCH("ulsd",F182))),"Diesel",IF(OR(ISNUMBER(SEARCH("unleaded",F182)),ISNUMBER(SEARCH("petrol",F182)),ISNUMBER(SEARCH("ulp",F182))),"Petrol",IF(OR(ISNUMBER(SEARCH("electric",F182)),ISNUMBER(SEARCH("charg",F182)),ISNUMBER(SEARCH("kwh",F182))),"Electric","Other")))))</f>
        <v/>
      </c>
      <c r="W182" s="34" t="str">
        <f aca="false">IF(TRIM(B182&amp;"")&lt;&gt;"",IFERROR(MOD(B182*1,1),""),IF(A182="","",IFERROR(IF(MOD(A182*1,1)&gt;0,MOD(A182*1,1),""),"")))</f>
        <v/>
      </c>
      <c r="X182" s="35" t="str">
        <f aca="false">IF(A182="","",IFERROR(INT(A182*1),""))</f>
        <v/>
      </c>
      <c r="Y182" s="32" t="str">
        <f aca="false">IF(OR(X182="",NOT(OR(V182="Diesel",V182="Petrol"))),"",MAX(IF(O182="",0,COUNTIFS($O$2:$O$501,O182,$X$2:$X$501,X182,$V$2:$V$501,"Diesel")+COUNTIFS($O$2:$O$501,O182,$X$2:$X$501,X182,$V$2:$V$501,"Petrol")),IF(R182="",0,COUNTIFS($R$2:$R$501,R182,$X$2:$X$501,X182,$V$2:$V$501,"Diesel")+COUNTIFS($R$2:$R$501,R182,$X$2:$X$501,X182,$V$2:$V$501,"Petrol"))))</f>
        <v/>
      </c>
      <c r="Z182" s="32" t="str">
        <f aca="false">IF(OR(R182="",TRIM(I182&amp;"")="",NOT(OR(V182="Diesel",V182="Petrol"))),"",IFERROR(_xlfn.MAXIFS($I$2:$I$501,$R$2:$R$501,R182,$I$2:$I$501,"&lt;"&amp;I182,$V$2:$V$501,"&lt;&gt;AdBlue",$V$2:$V$501,"&lt;&gt;Other"),""))</f>
        <v/>
      </c>
      <c r="AA182" s="32" t="str">
        <f aca="false">IF(OR(Z182="",N(Z182)=0),"",I182-Z182)</f>
        <v/>
      </c>
      <c r="AB182" s="32" t="str">
        <f aca="false">IF(OR(R182="",TRIM(I182&amp;"")="",X182=""),"",IFERROR(_xlfn.MAXIFS($I$2:$I$501,$R$2:$R$501,R182,$X$2:$X$501,"&lt;"&amp;X182),""))</f>
        <v/>
      </c>
      <c r="AC182" s="32" t="str">
        <f aca="false">IF(V182="Other","Not fuel, ","")&amp;IFERROR(IF(AND(T182&lt;&gt;"",OR(AND(V182="Diesel",T182&lt;&gt;"Diesel"),AND(V182="Petrol",T182&lt;&gt;"Petrol",T182&lt;&gt;"Plug-in hybrid"),AND(V182="Electric",T182&lt;&gt;"Electric",T182&lt;&gt;"Plug-in hybrid"))),"Wrong fuel for this van, ",""),"")&amp;IFERROR(IF(AND(OR(V182="Diesel",V182="Petrol"),N(U182)&gt;0,G182*1&gt;N(U182)*(1+TankMargin)),"More than the tank holds, ",""),"")&amp;IF(AND(TRIM(D182&amp;"")&lt;&gt;"",Q182&lt;&gt;"",SUBSTITUTE(UPPER(Q182)," ","")&lt;&gt;R182),"Card used in another van, ","")&amp;IF(AND(TRIM(D182&amp;"")&lt;&gt;"",S182=0),"Not one of your vans, ","")&amp;IF(AND(A182&lt;&gt;"",R182="",O182&lt;&gt;"",P182=0),"Card not on your Vans list, ","")&amp;IF(N(Y182)&gt;1,"Filled twice that day, ","")&amp;IFERROR(IF(AND(AA182&lt;&gt;"",AA182&lt;MinMiles),"Only "&amp;TEXT(AA182,"#,##0")&amp;" miles since the previous fill, ",""),"")&amp;IFERROR(IF(AND(AB182&lt;&gt;"",N(AB182)&gt;0,I182*1&lt;N(AB182)),"Pump mileage lower than before, ",""),"")&amp;IFERROR(IF(AND(TRIM(I182&amp;"")&lt;&gt;"",TRIM(K182&amp;"")&lt;&gt;"",ABS(I182*1-K182*1)&gt;MileTolerance),"Pump mileage off from the odometer, ",""),"")&amp;IF(J182="No","No receipt from the driver, ","")&amp;IFERROR(IF(AND(W182&lt;&gt;"",OR(W182&lt;DayStart,W182&gt;DayEnd)),"Outside working hours, ",""),"")&amp;IFERROR(IF(AND(X182&lt;&gt;"",WEEKDAY(X182,2)=6,FlagSat="Yes"),"Saturday, ",""),"")&amp;IFERROR(IF(AND(X182&lt;&gt;"",WEEKDAY(X182,2)=7,FlagSun="Yes"),"Sunday, ",""),"")&amp;IF(AND(FlagPremium="Yes",OR(V182="Diesel",V182="Petrol"),OR(ISNUMBER(SEARCH("super",F182)),ISNUMBER(SEARCH("premium",F182)),ISNUMBER(SEARCH("ultimate",F182)),ISNUMBER(SEARCH("v-power",F182)),ISNUMBER(SEARCH("momentum",F182)),ISNUMBER(SEARCH("supreme",F182)))),"Premium fuel, ","")</f>
        <v/>
      </c>
      <c r="AD182" s="32" t="n">
        <f aca="false">IF(AC182="",0,1)</f>
        <v>0</v>
      </c>
      <c r="AE182" s="32" t="n">
        <f aca="false">IF(A182="",0,1)</f>
        <v>0</v>
      </c>
    </row>
    <row r="183" customFormat="false" ht="15" hidden="false" customHeight="false" outlineLevel="0" collapsed="false">
      <c r="A183" s="24"/>
      <c r="B183" s="25"/>
      <c r="C183" s="21"/>
      <c r="D183" s="19"/>
      <c r="E183" s="19"/>
      <c r="F183" s="19"/>
      <c r="G183" s="26"/>
      <c r="H183" s="27"/>
      <c r="I183" s="28"/>
      <c r="J183" s="19"/>
      <c r="K183" s="28"/>
      <c r="L183" s="29" t="str">
        <f aca="false">IF(AC183="","",LEFT(AC183,LEN(AC183)-2))</f>
        <v/>
      </c>
      <c r="M183" s="30"/>
      <c r="N183" s="30"/>
      <c r="O183" s="32" t="str">
        <f aca="false">IF(TRIM(C183&amp;"")="","",RIGHT(SUBSTITUTE(SUBSTITUTE(C183&amp;""," ",""),"*",""),4))</f>
        <v/>
      </c>
      <c r="P183" s="32" t="n">
        <f aca="false">IF(O183="",0,IFERROR(MATCH(O183,Vans!$D$2:$D$51,0),IFERROR(MATCH(VALUE(O183),Vans!$D$2:$D$51,0),0)))</f>
        <v>0</v>
      </c>
      <c r="Q183" s="32" t="str">
        <f aca="false">IF(P183=0,"",INDEX(Vans!$A$2:$A$51,P183)&amp;"")</f>
        <v/>
      </c>
      <c r="R183" s="32" t="str">
        <f aca="false">IF(A183="","",IF(TRIM(D183&amp;"")&lt;&gt;"",SUBSTITUTE(UPPER(TRIM(D183&amp;""))," ",""),SUBSTITUTE(UPPER(Q183)," ","")))</f>
        <v/>
      </c>
      <c r="S183" s="32" t="n">
        <f aca="false">IF(R183="",0,IFERROR(MATCH(R183,Vans!$G$2:$G$51,0),0))</f>
        <v>0</v>
      </c>
      <c r="T183" s="32" t="str">
        <f aca="false">IF(S183=0,"",INDEX(Vans!$B$2:$B$51,S183)&amp;"")</f>
        <v/>
      </c>
      <c r="U183" s="32" t="str">
        <f aca="false">IF(S183=0,"",INDEX(Vans!$C$2:$C$51,S183))</f>
        <v/>
      </c>
      <c r="V183" s="32" t="str">
        <f aca="false">IF(TRIM(F183&amp;"")="","",IF(ISNUMBER(SEARCH("adblue",F183)),"AdBlue",IF(OR(ISNUMBER(SEARCH("diesel",F183)),ISNUMBER(SEARCH("derv",F183)),ISNUMBER(SEARCH("ulsd",F183))),"Diesel",IF(OR(ISNUMBER(SEARCH("unleaded",F183)),ISNUMBER(SEARCH("petrol",F183)),ISNUMBER(SEARCH("ulp",F183))),"Petrol",IF(OR(ISNUMBER(SEARCH("electric",F183)),ISNUMBER(SEARCH("charg",F183)),ISNUMBER(SEARCH("kwh",F183))),"Electric","Other")))))</f>
        <v/>
      </c>
      <c r="W183" s="34" t="str">
        <f aca="false">IF(TRIM(B183&amp;"")&lt;&gt;"",IFERROR(MOD(B183*1,1),""),IF(A183="","",IFERROR(IF(MOD(A183*1,1)&gt;0,MOD(A183*1,1),""),"")))</f>
        <v/>
      </c>
      <c r="X183" s="35" t="str">
        <f aca="false">IF(A183="","",IFERROR(INT(A183*1),""))</f>
        <v/>
      </c>
      <c r="Y183" s="32" t="str">
        <f aca="false">IF(OR(X183="",NOT(OR(V183="Diesel",V183="Petrol"))),"",MAX(IF(O183="",0,COUNTIFS($O$2:$O$501,O183,$X$2:$X$501,X183,$V$2:$V$501,"Diesel")+COUNTIFS($O$2:$O$501,O183,$X$2:$X$501,X183,$V$2:$V$501,"Petrol")),IF(R183="",0,COUNTIFS($R$2:$R$501,R183,$X$2:$X$501,X183,$V$2:$V$501,"Diesel")+COUNTIFS($R$2:$R$501,R183,$X$2:$X$501,X183,$V$2:$V$501,"Petrol"))))</f>
        <v/>
      </c>
      <c r="Z183" s="32" t="str">
        <f aca="false">IF(OR(R183="",TRIM(I183&amp;"")="",NOT(OR(V183="Diesel",V183="Petrol"))),"",IFERROR(_xlfn.MAXIFS($I$2:$I$501,$R$2:$R$501,R183,$I$2:$I$501,"&lt;"&amp;I183,$V$2:$V$501,"&lt;&gt;AdBlue",$V$2:$V$501,"&lt;&gt;Other"),""))</f>
        <v/>
      </c>
      <c r="AA183" s="32" t="str">
        <f aca="false">IF(OR(Z183="",N(Z183)=0),"",I183-Z183)</f>
        <v/>
      </c>
      <c r="AB183" s="32" t="str">
        <f aca="false">IF(OR(R183="",TRIM(I183&amp;"")="",X183=""),"",IFERROR(_xlfn.MAXIFS($I$2:$I$501,$R$2:$R$501,R183,$X$2:$X$501,"&lt;"&amp;X183),""))</f>
        <v/>
      </c>
      <c r="AC183" s="32" t="str">
        <f aca="false">IF(V183="Other","Not fuel, ","")&amp;IFERROR(IF(AND(T183&lt;&gt;"",OR(AND(V183="Diesel",T183&lt;&gt;"Diesel"),AND(V183="Petrol",T183&lt;&gt;"Petrol",T183&lt;&gt;"Plug-in hybrid"),AND(V183="Electric",T183&lt;&gt;"Electric",T183&lt;&gt;"Plug-in hybrid"))),"Wrong fuel for this van, ",""),"")&amp;IFERROR(IF(AND(OR(V183="Diesel",V183="Petrol"),N(U183)&gt;0,G183*1&gt;N(U183)*(1+TankMargin)),"More than the tank holds, ",""),"")&amp;IF(AND(TRIM(D183&amp;"")&lt;&gt;"",Q183&lt;&gt;"",SUBSTITUTE(UPPER(Q183)," ","")&lt;&gt;R183),"Card used in another van, ","")&amp;IF(AND(TRIM(D183&amp;"")&lt;&gt;"",S183=0),"Not one of your vans, ","")&amp;IF(AND(A183&lt;&gt;"",R183="",O183&lt;&gt;"",P183=0),"Card not on your Vans list, ","")&amp;IF(N(Y183)&gt;1,"Filled twice that day, ","")&amp;IFERROR(IF(AND(AA183&lt;&gt;"",AA183&lt;MinMiles),"Only "&amp;TEXT(AA183,"#,##0")&amp;" miles since the previous fill, ",""),"")&amp;IFERROR(IF(AND(AB183&lt;&gt;"",N(AB183)&gt;0,I183*1&lt;N(AB183)),"Pump mileage lower than before, ",""),"")&amp;IFERROR(IF(AND(TRIM(I183&amp;"")&lt;&gt;"",TRIM(K183&amp;"")&lt;&gt;"",ABS(I183*1-K183*1)&gt;MileTolerance),"Pump mileage off from the odometer, ",""),"")&amp;IF(J183="No","No receipt from the driver, ","")&amp;IFERROR(IF(AND(W183&lt;&gt;"",OR(W183&lt;DayStart,W183&gt;DayEnd)),"Outside working hours, ",""),"")&amp;IFERROR(IF(AND(X183&lt;&gt;"",WEEKDAY(X183,2)=6,FlagSat="Yes"),"Saturday, ",""),"")&amp;IFERROR(IF(AND(X183&lt;&gt;"",WEEKDAY(X183,2)=7,FlagSun="Yes"),"Sunday, ",""),"")&amp;IF(AND(FlagPremium="Yes",OR(V183="Diesel",V183="Petrol"),OR(ISNUMBER(SEARCH("super",F183)),ISNUMBER(SEARCH("premium",F183)),ISNUMBER(SEARCH("ultimate",F183)),ISNUMBER(SEARCH("v-power",F183)),ISNUMBER(SEARCH("momentum",F183)),ISNUMBER(SEARCH("supreme",F183)))),"Premium fuel, ","")</f>
        <v/>
      </c>
      <c r="AD183" s="32" t="n">
        <f aca="false">IF(AC183="",0,1)</f>
        <v>0</v>
      </c>
      <c r="AE183" s="32" t="n">
        <f aca="false">IF(A183="",0,1)</f>
        <v>0</v>
      </c>
    </row>
    <row r="184" customFormat="false" ht="15" hidden="false" customHeight="false" outlineLevel="0" collapsed="false">
      <c r="A184" s="24"/>
      <c r="B184" s="25"/>
      <c r="C184" s="21"/>
      <c r="D184" s="19"/>
      <c r="E184" s="19"/>
      <c r="F184" s="19"/>
      <c r="G184" s="26"/>
      <c r="H184" s="27"/>
      <c r="I184" s="28"/>
      <c r="J184" s="19"/>
      <c r="K184" s="28"/>
      <c r="L184" s="29" t="str">
        <f aca="false">IF(AC184="","",LEFT(AC184,LEN(AC184)-2))</f>
        <v/>
      </c>
      <c r="M184" s="30"/>
      <c r="N184" s="30"/>
      <c r="O184" s="32" t="str">
        <f aca="false">IF(TRIM(C184&amp;"")="","",RIGHT(SUBSTITUTE(SUBSTITUTE(C184&amp;""," ",""),"*",""),4))</f>
        <v/>
      </c>
      <c r="P184" s="32" t="n">
        <f aca="false">IF(O184="",0,IFERROR(MATCH(O184,Vans!$D$2:$D$51,0),IFERROR(MATCH(VALUE(O184),Vans!$D$2:$D$51,0),0)))</f>
        <v>0</v>
      </c>
      <c r="Q184" s="32" t="str">
        <f aca="false">IF(P184=0,"",INDEX(Vans!$A$2:$A$51,P184)&amp;"")</f>
        <v/>
      </c>
      <c r="R184" s="32" t="str">
        <f aca="false">IF(A184="","",IF(TRIM(D184&amp;"")&lt;&gt;"",SUBSTITUTE(UPPER(TRIM(D184&amp;""))," ",""),SUBSTITUTE(UPPER(Q184)," ","")))</f>
        <v/>
      </c>
      <c r="S184" s="32" t="n">
        <f aca="false">IF(R184="",0,IFERROR(MATCH(R184,Vans!$G$2:$G$51,0),0))</f>
        <v>0</v>
      </c>
      <c r="T184" s="32" t="str">
        <f aca="false">IF(S184=0,"",INDEX(Vans!$B$2:$B$51,S184)&amp;"")</f>
        <v/>
      </c>
      <c r="U184" s="32" t="str">
        <f aca="false">IF(S184=0,"",INDEX(Vans!$C$2:$C$51,S184))</f>
        <v/>
      </c>
      <c r="V184" s="32" t="str">
        <f aca="false">IF(TRIM(F184&amp;"")="","",IF(ISNUMBER(SEARCH("adblue",F184)),"AdBlue",IF(OR(ISNUMBER(SEARCH("diesel",F184)),ISNUMBER(SEARCH("derv",F184)),ISNUMBER(SEARCH("ulsd",F184))),"Diesel",IF(OR(ISNUMBER(SEARCH("unleaded",F184)),ISNUMBER(SEARCH("petrol",F184)),ISNUMBER(SEARCH("ulp",F184))),"Petrol",IF(OR(ISNUMBER(SEARCH("electric",F184)),ISNUMBER(SEARCH("charg",F184)),ISNUMBER(SEARCH("kwh",F184))),"Electric","Other")))))</f>
        <v/>
      </c>
      <c r="W184" s="34" t="str">
        <f aca="false">IF(TRIM(B184&amp;"")&lt;&gt;"",IFERROR(MOD(B184*1,1),""),IF(A184="","",IFERROR(IF(MOD(A184*1,1)&gt;0,MOD(A184*1,1),""),"")))</f>
        <v/>
      </c>
      <c r="X184" s="35" t="str">
        <f aca="false">IF(A184="","",IFERROR(INT(A184*1),""))</f>
        <v/>
      </c>
      <c r="Y184" s="32" t="str">
        <f aca="false">IF(OR(X184="",NOT(OR(V184="Diesel",V184="Petrol"))),"",MAX(IF(O184="",0,COUNTIFS($O$2:$O$501,O184,$X$2:$X$501,X184,$V$2:$V$501,"Diesel")+COUNTIFS($O$2:$O$501,O184,$X$2:$X$501,X184,$V$2:$V$501,"Petrol")),IF(R184="",0,COUNTIFS($R$2:$R$501,R184,$X$2:$X$501,X184,$V$2:$V$501,"Diesel")+COUNTIFS($R$2:$R$501,R184,$X$2:$X$501,X184,$V$2:$V$501,"Petrol"))))</f>
        <v/>
      </c>
      <c r="Z184" s="32" t="str">
        <f aca="false">IF(OR(R184="",TRIM(I184&amp;"")="",NOT(OR(V184="Diesel",V184="Petrol"))),"",IFERROR(_xlfn.MAXIFS($I$2:$I$501,$R$2:$R$501,R184,$I$2:$I$501,"&lt;"&amp;I184,$V$2:$V$501,"&lt;&gt;AdBlue",$V$2:$V$501,"&lt;&gt;Other"),""))</f>
        <v/>
      </c>
      <c r="AA184" s="32" t="str">
        <f aca="false">IF(OR(Z184="",N(Z184)=0),"",I184-Z184)</f>
        <v/>
      </c>
      <c r="AB184" s="32" t="str">
        <f aca="false">IF(OR(R184="",TRIM(I184&amp;"")="",X184=""),"",IFERROR(_xlfn.MAXIFS($I$2:$I$501,$R$2:$R$501,R184,$X$2:$X$501,"&lt;"&amp;X184),""))</f>
        <v/>
      </c>
      <c r="AC184" s="32" t="str">
        <f aca="false">IF(V184="Other","Not fuel, ","")&amp;IFERROR(IF(AND(T184&lt;&gt;"",OR(AND(V184="Diesel",T184&lt;&gt;"Diesel"),AND(V184="Petrol",T184&lt;&gt;"Petrol",T184&lt;&gt;"Plug-in hybrid"),AND(V184="Electric",T184&lt;&gt;"Electric",T184&lt;&gt;"Plug-in hybrid"))),"Wrong fuel for this van, ",""),"")&amp;IFERROR(IF(AND(OR(V184="Diesel",V184="Petrol"),N(U184)&gt;0,G184*1&gt;N(U184)*(1+TankMargin)),"More than the tank holds, ",""),"")&amp;IF(AND(TRIM(D184&amp;"")&lt;&gt;"",Q184&lt;&gt;"",SUBSTITUTE(UPPER(Q184)," ","")&lt;&gt;R184),"Card used in another van, ","")&amp;IF(AND(TRIM(D184&amp;"")&lt;&gt;"",S184=0),"Not one of your vans, ","")&amp;IF(AND(A184&lt;&gt;"",R184="",O184&lt;&gt;"",P184=0),"Card not on your Vans list, ","")&amp;IF(N(Y184)&gt;1,"Filled twice that day, ","")&amp;IFERROR(IF(AND(AA184&lt;&gt;"",AA184&lt;MinMiles),"Only "&amp;TEXT(AA184,"#,##0")&amp;" miles since the previous fill, ",""),"")&amp;IFERROR(IF(AND(AB184&lt;&gt;"",N(AB184)&gt;0,I184*1&lt;N(AB184)),"Pump mileage lower than before, ",""),"")&amp;IFERROR(IF(AND(TRIM(I184&amp;"")&lt;&gt;"",TRIM(K184&amp;"")&lt;&gt;"",ABS(I184*1-K184*1)&gt;MileTolerance),"Pump mileage off from the odometer, ",""),"")&amp;IF(J184="No","No receipt from the driver, ","")&amp;IFERROR(IF(AND(W184&lt;&gt;"",OR(W184&lt;DayStart,W184&gt;DayEnd)),"Outside working hours, ",""),"")&amp;IFERROR(IF(AND(X184&lt;&gt;"",WEEKDAY(X184,2)=6,FlagSat="Yes"),"Saturday, ",""),"")&amp;IFERROR(IF(AND(X184&lt;&gt;"",WEEKDAY(X184,2)=7,FlagSun="Yes"),"Sunday, ",""),"")&amp;IF(AND(FlagPremium="Yes",OR(V184="Diesel",V184="Petrol"),OR(ISNUMBER(SEARCH("super",F184)),ISNUMBER(SEARCH("premium",F184)),ISNUMBER(SEARCH("ultimate",F184)),ISNUMBER(SEARCH("v-power",F184)),ISNUMBER(SEARCH("momentum",F184)),ISNUMBER(SEARCH("supreme",F184)))),"Premium fuel, ","")</f>
        <v/>
      </c>
      <c r="AD184" s="32" t="n">
        <f aca="false">IF(AC184="",0,1)</f>
        <v>0</v>
      </c>
      <c r="AE184" s="32" t="n">
        <f aca="false">IF(A184="",0,1)</f>
        <v>0</v>
      </c>
    </row>
    <row r="185" customFormat="false" ht="15" hidden="false" customHeight="false" outlineLevel="0" collapsed="false">
      <c r="A185" s="24"/>
      <c r="B185" s="25"/>
      <c r="C185" s="21"/>
      <c r="D185" s="19"/>
      <c r="E185" s="19"/>
      <c r="F185" s="19"/>
      <c r="G185" s="26"/>
      <c r="H185" s="27"/>
      <c r="I185" s="28"/>
      <c r="J185" s="19"/>
      <c r="K185" s="28"/>
      <c r="L185" s="29" t="str">
        <f aca="false">IF(AC185="","",LEFT(AC185,LEN(AC185)-2))</f>
        <v/>
      </c>
      <c r="M185" s="30"/>
      <c r="N185" s="30"/>
      <c r="O185" s="32" t="str">
        <f aca="false">IF(TRIM(C185&amp;"")="","",RIGHT(SUBSTITUTE(SUBSTITUTE(C185&amp;""," ",""),"*",""),4))</f>
        <v/>
      </c>
      <c r="P185" s="32" t="n">
        <f aca="false">IF(O185="",0,IFERROR(MATCH(O185,Vans!$D$2:$D$51,0),IFERROR(MATCH(VALUE(O185),Vans!$D$2:$D$51,0),0)))</f>
        <v>0</v>
      </c>
      <c r="Q185" s="32" t="str">
        <f aca="false">IF(P185=0,"",INDEX(Vans!$A$2:$A$51,P185)&amp;"")</f>
        <v/>
      </c>
      <c r="R185" s="32" t="str">
        <f aca="false">IF(A185="","",IF(TRIM(D185&amp;"")&lt;&gt;"",SUBSTITUTE(UPPER(TRIM(D185&amp;""))," ",""),SUBSTITUTE(UPPER(Q185)," ","")))</f>
        <v/>
      </c>
      <c r="S185" s="32" t="n">
        <f aca="false">IF(R185="",0,IFERROR(MATCH(R185,Vans!$G$2:$G$51,0),0))</f>
        <v>0</v>
      </c>
      <c r="T185" s="32" t="str">
        <f aca="false">IF(S185=0,"",INDEX(Vans!$B$2:$B$51,S185)&amp;"")</f>
        <v/>
      </c>
      <c r="U185" s="32" t="str">
        <f aca="false">IF(S185=0,"",INDEX(Vans!$C$2:$C$51,S185))</f>
        <v/>
      </c>
      <c r="V185" s="32" t="str">
        <f aca="false">IF(TRIM(F185&amp;"")="","",IF(ISNUMBER(SEARCH("adblue",F185)),"AdBlue",IF(OR(ISNUMBER(SEARCH("diesel",F185)),ISNUMBER(SEARCH("derv",F185)),ISNUMBER(SEARCH("ulsd",F185))),"Diesel",IF(OR(ISNUMBER(SEARCH("unleaded",F185)),ISNUMBER(SEARCH("petrol",F185)),ISNUMBER(SEARCH("ulp",F185))),"Petrol",IF(OR(ISNUMBER(SEARCH("electric",F185)),ISNUMBER(SEARCH("charg",F185)),ISNUMBER(SEARCH("kwh",F185))),"Electric","Other")))))</f>
        <v/>
      </c>
      <c r="W185" s="34" t="str">
        <f aca="false">IF(TRIM(B185&amp;"")&lt;&gt;"",IFERROR(MOD(B185*1,1),""),IF(A185="","",IFERROR(IF(MOD(A185*1,1)&gt;0,MOD(A185*1,1),""),"")))</f>
        <v/>
      </c>
      <c r="X185" s="35" t="str">
        <f aca="false">IF(A185="","",IFERROR(INT(A185*1),""))</f>
        <v/>
      </c>
      <c r="Y185" s="32" t="str">
        <f aca="false">IF(OR(X185="",NOT(OR(V185="Diesel",V185="Petrol"))),"",MAX(IF(O185="",0,COUNTIFS($O$2:$O$501,O185,$X$2:$X$501,X185,$V$2:$V$501,"Diesel")+COUNTIFS($O$2:$O$501,O185,$X$2:$X$501,X185,$V$2:$V$501,"Petrol")),IF(R185="",0,COUNTIFS($R$2:$R$501,R185,$X$2:$X$501,X185,$V$2:$V$501,"Diesel")+COUNTIFS($R$2:$R$501,R185,$X$2:$X$501,X185,$V$2:$V$501,"Petrol"))))</f>
        <v/>
      </c>
      <c r="Z185" s="32" t="str">
        <f aca="false">IF(OR(R185="",TRIM(I185&amp;"")="",NOT(OR(V185="Diesel",V185="Petrol"))),"",IFERROR(_xlfn.MAXIFS($I$2:$I$501,$R$2:$R$501,R185,$I$2:$I$501,"&lt;"&amp;I185,$V$2:$V$501,"&lt;&gt;AdBlue",$V$2:$V$501,"&lt;&gt;Other"),""))</f>
        <v/>
      </c>
      <c r="AA185" s="32" t="str">
        <f aca="false">IF(OR(Z185="",N(Z185)=0),"",I185-Z185)</f>
        <v/>
      </c>
      <c r="AB185" s="32" t="str">
        <f aca="false">IF(OR(R185="",TRIM(I185&amp;"")="",X185=""),"",IFERROR(_xlfn.MAXIFS($I$2:$I$501,$R$2:$R$501,R185,$X$2:$X$501,"&lt;"&amp;X185),""))</f>
        <v/>
      </c>
      <c r="AC185" s="32" t="str">
        <f aca="false">IF(V185="Other","Not fuel, ","")&amp;IFERROR(IF(AND(T185&lt;&gt;"",OR(AND(V185="Diesel",T185&lt;&gt;"Diesel"),AND(V185="Petrol",T185&lt;&gt;"Petrol",T185&lt;&gt;"Plug-in hybrid"),AND(V185="Electric",T185&lt;&gt;"Electric",T185&lt;&gt;"Plug-in hybrid"))),"Wrong fuel for this van, ",""),"")&amp;IFERROR(IF(AND(OR(V185="Diesel",V185="Petrol"),N(U185)&gt;0,G185*1&gt;N(U185)*(1+TankMargin)),"More than the tank holds, ",""),"")&amp;IF(AND(TRIM(D185&amp;"")&lt;&gt;"",Q185&lt;&gt;"",SUBSTITUTE(UPPER(Q185)," ","")&lt;&gt;R185),"Card used in another van, ","")&amp;IF(AND(TRIM(D185&amp;"")&lt;&gt;"",S185=0),"Not one of your vans, ","")&amp;IF(AND(A185&lt;&gt;"",R185="",O185&lt;&gt;"",P185=0),"Card not on your Vans list, ","")&amp;IF(N(Y185)&gt;1,"Filled twice that day, ","")&amp;IFERROR(IF(AND(AA185&lt;&gt;"",AA185&lt;MinMiles),"Only "&amp;TEXT(AA185,"#,##0")&amp;" miles since the previous fill, ",""),"")&amp;IFERROR(IF(AND(AB185&lt;&gt;"",N(AB185)&gt;0,I185*1&lt;N(AB185)),"Pump mileage lower than before, ",""),"")&amp;IFERROR(IF(AND(TRIM(I185&amp;"")&lt;&gt;"",TRIM(K185&amp;"")&lt;&gt;"",ABS(I185*1-K185*1)&gt;MileTolerance),"Pump mileage off from the odometer, ",""),"")&amp;IF(J185="No","No receipt from the driver, ","")&amp;IFERROR(IF(AND(W185&lt;&gt;"",OR(W185&lt;DayStart,W185&gt;DayEnd)),"Outside working hours, ",""),"")&amp;IFERROR(IF(AND(X185&lt;&gt;"",WEEKDAY(X185,2)=6,FlagSat="Yes"),"Saturday, ",""),"")&amp;IFERROR(IF(AND(X185&lt;&gt;"",WEEKDAY(X185,2)=7,FlagSun="Yes"),"Sunday, ",""),"")&amp;IF(AND(FlagPremium="Yes",OR(V185="Diesel",V185="Petrol"),OR(ISNUMBER(SEARCH("super",F185)),ISNUMBER(SEARCH("premium",F185)),ISNUMBER(SEARCH("ultimate",F185)),ISNUMBER(SEARCH("v-power",F185)),ISNUMBER(SEARCH("momentum",F185)),ISNUMBER(SEARCH("supreme",F185)))),"Premium fuel, ","")</f>
        <v/>
      </c>
      <c r="AD185" s="32" t="n">
        <f aca="false">IF(AC185="",0,1)</f>
        <v>0</v>
      </c>
      <c r="AE185" s="32" t="n">
        <f aca="false">IF(A185="",0,1)</f>
        <v>0</v>
      </c>
    </row>
    <row r="186" customFormat="false" ht="15" hidden="false" customHeight="false" outlineLevel="0" collapsed="false">
      <c r="A186" s="24"/>
      <c r="B186" s="25"/>
      <c r="C186" s="21"/>
      <c r="D186" s="19"/>
      <c r="E186" s="19"/>
      <c r="F186" s="19"/>
      <c r="G186" s="26"/>
      <c r="H186" s="27"/>
      <c r="I186" s="28"/>
      <c r="J186" s="19"/>
      <c r="K186" s="28"/>
      <c r="L186" s="29" t="str">
        <f aca="false">IF(AC186="","",LEFT(AC186,LEN(AC186)-2))</f>
        <v/>
      </c>
      <c r="M186" s="30"/>
      <c r="N186" s="30"/>
      <c r="O186" s="32" t="str">
        <f aca="false">IF(TRIM(C186&amp;"")="","",RIGHT(SUBSTITUTE(SUBSTITUTE(C186&amp;""," ",""),"*",""),4))</f>
        <v/>
      </c>
      <c r="P186" s="32" t="n">
        <f aca="false">IF(O186="",0,IFERROR(MATCH(O186,Vans!$D$2:$D$51,0),IFERROR(MATCH(VALUE(O186),Vans!$D$2:$D$51,0),0)))</f>
        <v>0</v>
      </c>
      <c r="Q186" s="32" t="str">
        <f aca="false">IF(P186=0,"",INDEX(Vans!$A$2:$A$51,P186)&amp;"")</f>
        <v/>
      </c>
      <c r="R186" s="32" t="str">
        <f aca="false">IF(A186="","",IF(TRIM(D186&amp;"")&lt;&gt;"",SUBSTITUTE(UPPER(TRIM(D186&amp;""))," ",""),SUBSTITUTE(UPPER(Q186)," ","")))</f>
        <v/>
      </c>
      <c r="S186" s="32" t="n">
        <f aca="false">IF(R186="",0,IFERROR(MATCH(R186,Vans!$G$2:$G$51,0),0))</f>
        <v>0</v>
      </c>
      <c r="T186" s="32" t="str">
        <f aca="false">IF(S186=0,"",INDEX(Vans!$B$2:$B$51,S186)&amp;"")</f>
        <v/>
      </c>
      <c r="U186" s="32" t="str">
        <f aca="false">IF(S186=0,"",INDEX(Vans!$C$2:$C$51,S186))</f>
        <v/>
      </c>
      <c r="V186" s="32" t="str">
        <f aca="false">IF(TRIM(F186&amp;"")="","",IF(ISNUMBER(SEARCH("adblue",F186)),"AdBlue",IF(OR(ISNUMBER(SEARCH("diesel",F186)),ISNUMBER(SEARCH("derv",F186)),ISNUMBER(SEARCH("ulsd",F186))),"Diesel",IF(OR(ISNUMBER(SEARCH("unleaded",F186)),ISNUMBER(SEARCH("petrol",F186)),ISNUMBER(SEARCH("ulp",F186))),"Petrol",IF(OR(ISNUMBER(SEARCH("electric",F186)),ISNUMBER(SEARCH("charg",F186)),ISNUMBER(SEARCH("kwh",F186))),"Electric","Other")))))</f>
        <v/>
      </c>
      <c r="W186" s="34" t="str">
        <f aca="false">IF(TRIM(B186&amp;"")&lt;&gt;"",IFERROR(MOD(B186*1,1),""),IF(A186="","",IFERROR(IF(MOD(A186*1,1)&gt;0,MOD(A186*1,1),""),"")))</f>
        <v/>
      </c>
      <c r="X186" s="35" t="str">
        <f aca="false">IF(A186="","",IFERROR(INT(A186*1),""))</f>
        <v/>
      </c>
      <c r="Y186" s="32" t="str">
        <f aca="false">IF(OR(X186="",NOT(OR(V186="Diesel",V186="Petrol"))),"",MAX(IF(O186="",0,COUNTIFS($O$2:$O$501,O186,$X$2:$X$501,X186,$V$2:$V$501,"Diesel")+COUNTIFS($O$2:$O$501,O186,$X$2:$X$501,X186,$V$2:$V$501,"Petrol")),IF(R186="",0,COUNTIFS($R$2:$R$501,R186,$X$2:$X$501,X186,$V$2:$V$501,"Diesel")+COUNTIFS($R$2:$R$501,R186,$X$2:$X$501,X186,$V$2:$V$501,"Petrol"))))</f>
        <v/>
      </c>
      <c r="Z186" s="32" t="str">
        <f aca="false">IF(OR(R186="",TRIM(I186&amp;"")="",NOT(OR(V186="Diesel",V186="Petrol"))),"",IFERROR(_xlfn.MAXIFS($I$2:$I$501,$R$2:$R$501,R186,$I$2:$I$501,"&lt;"&amp;I186,$V$2:$V$501,"&lt;&gt;AdBlue",$V$2:$V$501,"&lt;&gt;Other"),""))</f>
        <v/>
      </c>
      <c r="AA186" s="32" t="str">
        <f aca="false">IF(OR(Z186="",N(Z186)=0),"",I186-Z186)</f>
        <v/>
      </c>
      <c r="AB186" s="32" t="str">
        <f aca="false">IF(OR(R186="",TRIM(I186&amp;"")="",X186=""),"",IFERROR(_xlfn.MAXIFS($I$2:$I$501,$R$2:$R$501,R186,$X$2:$X$501,"&lt;"&amp;X186),""))</f>
        <v/>
      </c>
      <c r="AC186" s="32" t="str">
        <f aca="false">IF(V186="Other","Not fuel, ","")&amp;IFERROR(IF(AND(T186&lt;&gt;"",OR(AND(V186="Diesel",T186&lt;&gt;"Diesel"),AND(V186="Petrol",T186&lt;&gt;"Petrol",T186&lt;&gt;"Plug-in hybrid"),AND(V186="Electric",T186&lt;&gt;"Electric",T186&lt;&gt;"Plug-in hybrid"))),"Wrong fuel for this van, ",""),"")&amp;IFERROR(IF(AND(OR(V186="Diesel",V186="Petrol"),N(U186)&gt;0,G186*1&gt;N(U186)*(1+TankMargin)),"More than the tank holds, ",""),"")&amp;IF(AND(TRIM(D186&amp;"")&lt;&gt;"",Q186&lt;&gt;"",SUBSTITUTE(UPPER(Q186)," ","")&lt;&gt;R186),"Card used in another van, ","")&amp;IF(AND(TRIM(D186&amp;"")&lt;&gt;"",S186=0),"Not one of your vans, ","")&amp;IF(AND(A186&lt;&gt;"",R186="",O186&lt;&gt;"",P186=0),"Card not on your Vans list, ","")&amp;IF(N(Y186)&gt;1,"Filled twice that day, ","")&amp;IFERROR(IF(AND(AA186&lt;&gt;"",AA186&lt;MinMiles),"Only "&amp;TEXT(AA186,"#,##0")&amp;" miles since the previous fill, ",""),"")&amp;IFERROR(IF(AND(AB186&lt;&gt;"",N(AB186)&gt;0,I186*1&lt;N(AB186)),"Pump mileage lower than before, ",""),"")&amp;IFERROR(IF(AND(TRIM(I186&amp;"")&lt;&gt;"",TRIM(K186&amp;"")&lt;&gt;"",ABS(I186*1-K186*1)&gt;MileTolerance),"Pump mileage off from the odometer, ",""),"")&amp;IF(J186="No","No receipt from the driver, ","")&amp;IFERROR(IF(AND(W186&lt;&gt;"",OR(W186&lt;DayStart,W186&gt;DayEnd)),"Outside working hours, ",""),"")&amp;IFERROR(IF(AND(X186&lt;&gt;"",WEEKDAY(X186,2)=6,FlagSat="Yes"),"Saturday, ",""),"")&amp;IFERROR(IF(AND(X186&lt;&gt;"",WEEKDAY(X186,2)=7,FlagSun="Yes"),"Sunday, ",""),"")&amp;IF(AND(FlagPremium="Yes",OR(V186="Diesel",V186="Petrol"),OR(ISNUMBER(SEARCH("super",F186)),ISNUMBER(SEARCH("premium",F186)),ISNUMBER(SEARCH("ultimate",F186)),ISNUMBER(SEARCH("v-power",F186)),ISNUMBER(SEARCH("momentum",F186)),ISNUMBER(SEARCH("supreme",F186)))),"Premium fuel, ","")</f>
        <v/>
      </c>
      <c r="AD186" s="32" t="n">
        <f aca="false">IF(AC186="",0,1)</f>
        <v>0</v>
      </c>
      <c r="AE186" s="32" t="n">
        <f aca="false">IF(A186="",0,1)</f>
        <v>0</v>
      </c>
    </row>
    <row r="187" customFormat="false" ht="15" hidden="false" customHeight="false" outlineLevel="0" collapsed="false">
      <c r="A187" s="24"/>
      <c r="B187" s="25"/>
      <c r="C187" s="21"/>
      <c r="D187" s="19"/>
      <c r="E187" s="19"/>
      <c r="F187" s="19"/>
      <c r="G187" s="26"/>
      <c r="H187" s="27"/>
      <c r="I187" s="28"/>
      <c r="J187" s="19"/>
      <c r="K187" s="28"/>
      <c r="L187" s="29" t="str">
        <f aca="false">IF(AC187="","",LEFT(AC187,LEN(AC187)-2))</f>
        <v/>
      </c>
      <c r="M187" s="30"/>
      <c r="N187" s="30"/>
      <c r="O187" s="32" t="str">
        <f aca="false">IF(TRIM(C187&amp;"")="","",RIGHT(SUBSTITUTE(SUBSTITUTE(C187&amp;""," ",""),"*",""),4))</f>
        <v/>
      </c>
      <c r="P187" s="32" t="n">
        <f aca="false">IF(O187="",0,IFERROR(MATCH(O187,Vans!$D$2:$D$51,0),IFERROR(MATCH(VALUE(O187),Vans!$D$2:$D$51,0),0)))</f>
        <v>0</v>
      </c>
      <c r="Q187" s="32" t="str">
        <f aca="false">IF(P187=0,"",INDEX(Vans!$A$2:$A$51,P187)&amp;"")</f>
        <v/>
      </c>
      <c r="R187" s="32" t="str">
        <f aca="false">IF(A187="","",IF(TRIM(D187&amp;"")&lt;&gt;"",SUBSTITUTE(UPPER(TRIM(D187&amp;""))," ",""),SUBSTITUTE(UPPER(Q187)," ","")))</f>
        <v/>
      </c>
      <c r="S187" s="32" t="n">
        <f aca="false">IF(R187="",0,IFERROR(MATCH(R187,Vans!$G$2:$G$51,0),0))</f>
        <v>0</v>
      </c>
      <c r="T187" s="32" t="str">
        <f aca="false">IF(S187=0,"",INDEX(Vans!$B$2:$B$51,S187)&amp;"")</f>
        <v/>
      </c>
      <c r="U187" s="32" t="str">
        <f aca="false">IF(S187=0,"",INDEX(Vans!$C$2:$C$51,S187))</f>
        <v/>
      </c>
      <c r="V187" s="32" t="str">
        <f aca="false">IF(TRIM(F187&amp;"")="","",IF(ISNUMBER(SEARCH("adblue",F187)),"AdBlue",IF(OR(ISNUMBER(SEARCH("diesel",F187)),ISNUMBER(SEARCH("derv",F187)),ISNUMBER(SEARCH("ulsd",F187))),"Diesel",IF(OR(ISNUMBER(SEARCH("unleaded",F187)),ISNUMBER(SEARCH("petrol",F187)),ISNUMBER(SEARCH("ulp",F187))),"Petrol",IF(OR(ISNUMBER(SEARCH("electric",F187)),ISNUMBER(SEARCH("charg",F187)),ISNUMBER(SEARCH("kwh",F187))),"Electric","Other")))))</f>
        <v/>
      </c>
      <c r="W187" s="34" t="str">
        <f aca="false">IF(TRIM(B187&amp;"")&lt;&gt;"",IFERROR(MOD(B187*1,1),""),IF(A187="","",IFERROR(IF(MOD(A187*1,1)&gt;0,MOD(A187*1,1),""),"")))</f>
        <v/>
      </c>
      <c r="X187" s="35" t="str">
        <f aca="false">IF(A187="","",IFERROR(INT(A187*1),""))</f>
        <v/>
      </c>
      <c r="Y187" s="32" t="str">
        <f aca="false">IF(OR(X187="",NOT(OR(V187="Diesel",V187="Petrol"))),"",MAX(IF(O187="",0,COUNTIFS($O$2:$O$501,O187,$X$2:$X$501,X187,$V$2:$V$501,"Diesel")+COUNTIFS($O$2:$O$501,O187,$X$2:$X$501,X187,$V$2:$V$501,"Petrol")),IF(R187="",0,COUNTIFS($R$2:$R$501,R187,$X$2:$X$501,X187,$V$2:$V$501,"Diesel")+COUNTIFS($R$2:$R$501,R187,$X$2:$X$501,X187,$V$2:$V$501,"Petrol"))))</f>
        <v/>
      </c>
      <c r="Z187" s="32" t="str">
        <f aca="false">IF(OR(R187="",TRIM(I187&amp;"")="",NOT(OR(V187="Diesel",V187="Petrol"))),"",IFERROR(_xlfn.MAXIFS($I$2:$I$501,$R$2:$R$501,R187,$I$2:$I$501,"&lt;"&amp;I187,$V$2:$V$501,"&lt;&gt;AdBlue",$V$2:$V$501,"&lt;&gt;Other"),""))</f>
        <v/>
      </c>
      <c r="AA187" s="32" t="str">
        <f aca="false">IF(OR(Z187="",N(Z187)=0),"",I187-Z187)</f>
        <v/>
      </c>
      <c r="AB187" s="32" t="str">
        <f aca="false">IF(OR(R187="",TRIM(I187&amp;"")="",X187=""),"",IFERROR(_xlfn.MAXIFS($I$2:$I$501,$R$2:$R$501,R187,$X$2:$X$501,"&lt;"&amp;X187),""))</f>
        <v/>
      </c>
      <c r="AC187" s="32" t="str">
        <f aca="false">IF(V187="Other","Not fuel, ","")&amp;IFERROR(IF(AND(T187&lt;&gt;"",OR(AND(V187="Diesel",T187&lt;&gt;"Diesel"),AND(V187="Petrol",T187&lt;&gt;"Petrol",T187&lt;&gt;"Plug-in hybrid"),AND(V187="Electric",T187&lt;&gt;"Electric",T187&lt;&gt;"Plug-in hybrid"))),"Wrong fuel for this van, ",""),"")&amp;IFERROR(IF(AND(OR(V187="Diesel",V187="Petrol"),N(U187)&gt;0,G187*1&gt;N(U187)*(1+TankMargin)),"More than the tank holds, ",""),"")&amp;IF(AND(TRIM(D187&amp;"")&lt;&gt;"",Q187&lt;&gt;"",SUBSTITUTE(UPPER(Q187)," ","")&lt;&gt;R187),"Card used in another van, ","")&amp;IF(AND(TRIM(D187&amp;"")&lt;&gt;"",S187=0),"Not one of your vans, ","")&amp;IF(AND(A187&lt;&gt;"",R187="",O187&lt;&gt;"",P187=0),"Card not on your Vans list, ","")&amp;IF(N(Y187)&gt;1,"Filled twice that day, ","")&amp;IFERROR(IF(AND(AA187&lt;&gt;"",AA187&lt;MinMiles),"Only "&amp;TEXT(AA187,"#,##0")&amp;" miles since the previous fill, ",""),"")&amp;IFERROR(IF(AND(AB187&lt;&gt;"",N(AB187)&gt;0,I187*1&lt;N(AB187)),"Pump mileage lower than before, ",""),"")&amp;IFERROR(IF(AND(TRIM(I187&amp;"")&lt;&gt;"",TRIM(K187&amp;"")&lt;&gt;"",ABS(I187*1-K187*1)&gt;MileTolerance),"Pump mileage off from the odometer, ",""),"")&amp;IF(J187="No","No receipt from the driver, ","")&amp;IFERROR(IF(AND(W187&lt;&gt;"",OR(W187&lt;DayStart,W187&gt;DayEnd)),"Outside working hours, ",""),"")&amp;IFERROR(IF(AND(X187&lt;&gt;"",WEEKDAY(X187,2)=6,FlagSat="Yes"),"Saturday, ",""),"")&amp;IFERROR(IF(AND(X187&lt;&gt;"",WEEKDAY(X187,2)=7,FlagSun="Yes"),"Sunday, ",""),"")&amp;IF(AND(FlagPremium="Yes",OR(V187="Diesel",V187="Petrol"),OR(ISNUMBER(SEARCH("super",F187)),ISNUMBER(SEARCH("premium",F187)),ISNUMBER(SEARCH("ultimate",F187)),ISNUMBER(SEARCH("v-power",F187)),ISNUMBER(SEARCH("momentum",F187)),ISNUMBER(SEARCH("supreme",F187)))),"Premium fuel, ","")</f>
        <v/>
      </c>
      <c r="AD187" s="32" t="n">
        <f aca="false">IF(AC187="",0,1)</f>
        <v>0</v>
      </c>
      <c r="AE187" s="32" t="n">
        <f aca="false">IF(A187="",0,1)</f>
        <v>0</v>
      </c>
    </row>
    <row r="188" customFormat="false" ht="15" hidden="false" customHeight="false" outlineLevel="0" collapsed="false">
      <c r="A188" s="24"/>
      <c r="B188" s="25"/>
      <c r="C188" s="21"/>
      <c r="D188" s="19"/>
      <c r="E188" s="19"/>
      <c r="F188" s="19"/>
      <c r="G188" s="26"/>
      <c r="H188" s="27"/>
      <c r="I188" s="28"/>
      <c r="J188" s="19"/>
      <c r="K188" s="28"/>
      <c r="L188" s="29" t="str">
        <f aca="false">IF(AC188="","",LEFT(AC188,LEN(AC188)-2))</f>
        <v/>
      </c>
      <c r="M188" s="30"/>
      <c r="N188" s="30"/>
      <c r="O188" s="32" t="str">
        <f aca="false">IF(TRIM(C188&amp;"")="","",RIGHT(SUBSTITUTE(SUBSTITUTE(C188&amp;""," ",""),"*",""),4))</f>
        <v/>
      </c>
      <c r="P188" s="32" t="n">
        <f aca="false">IF(O188="",0,IFERROR(MATCH(O188,Vans!$D$2:$D$51,0),IFERROR(MATCH(VALUE(O188),Vans!$D$2:$D$51,0),0)))</f>
        <v>0</v>
      </c>
      <c r="Q188" s="32" t="str">
        <f aca="false">IF(P188=0,"",INDEX(Vans!$A$2:$A$51,P188)&amp;"")</f>
        <v/>
      </c>
      <c r="R188" s="32" t="str">
        <f aca="false">IF(A188="","",IF(TRIM(D188&amp;"")&lt;&gt;"",SUBSTITUTE(UPPER(TRIM(D188&amp;""))," ",""),SUBSTITUTE(UPPER(Q188)," ","")))</f>
        <v/>
      </c>
      <c r="S188" s="32" t="n">
        <f aca="false">IF(R188="",0,IFERROR(MATCH(R188,Vans!$G$2:$G$51,0),0))</f>
        <v>0</v>
      </c>
      <c r="T188" s="32" t="str">
        <f aca="false">IF(S188=0,"",INDEX(Vans!$B$2:$B$51,S188)&amp;"")</f>
        <v/>
      </c>
      <c r="U188" s="32" t="str">
        <f aca="false">IF(S188=0,"",INDEX(Vans!$C$2:$C$51,S188))</f>
        <v/>
      </c>
      <c r="V188" s="32" t="str">
        <f aca="false">IF(TRIM(F188&amp;"")="","",IF(ISNUMBER(SEARCH("adblue",F188)),"AdBlue",IF(OR(ISNUMBER(SEARCH("diesel",F188)),ISNUMBER(SEARCH("derv",F188)),ISNUMBER(SEARCH("ulsd",F188))),"Diesel",IF(OR(ISNUMBER(SEARCH("unleaded",F188)),ISNUMBER(SEARCH("petrol",F188)),ISNUMBER(SEARCH("ulp",F188))),"Petrol",IF(OR(ISNUMBER(SEARCH("electric",F188)),ISNUMBER(SEARCH("charg",F188)),ISNUMBER(SEARCH("kwh",F188))),"Electric","Other")))))</f>
        <v/>
      </c>
      <c r="W188" s="34" t="str">
        <f aca="false">IF(TRIM(B188&amp;"")&lt;&gt;"",IFERROR(MOD(B188*1,1),""),IF(A188="","",IFERROR(IF(MOD(A188*1,1)&gt;0,MOD(A188*1,1),""),"")))</f>
        <v/>
      </c>
      <c r="X188" s="35" t="str">
        <f aca="false">IF(A188="","",IFERROR(INT(A188*1),""))</f>
        <v/>
      </c>
      <c r="Y188" s="32" t="str">
        <f aca="false">IF(OR(X188="",NOT(OR(V188="Diesel",V188="Petrol"))),"",MAX(IF(O188="",0,COUNTIFS($O$2:$O$501,O188,$X$2:$X$501,X188,$V$2:$V$501,"Diesel")+COUNTIFS($O$2:$O$501,O188,$X$2:$X$501,X188,$V$2:$V$501,"Petrol")),IF(R188="",0,COUNTIFS($R$2:$R$501,R188,$X$2:$X$501,X188,$V$2:$V$501,"Diesel")+COUNTIFS($R$2:$R$501,R188,$X$2:$X$501,X188,$V$2:$V$501,"Petrol"))))</f>
        <v/>
      </c>
      <c r="Z188" s="32" t="str">
        <f aca="false">IF(OR(R188="",TRIM(I188&amp;"")="",NOT(OR(V188="Diesel",V188="Petrol"))),"",IFERROR(_xlfn.MAXIFS($I$2:$I$501,$R$2:$R$501,R188,$I$2:$I$501,"&lt;"&amp;I188,$V$2:$V$501,"&lt;&gt;AdBlue",$V$2:$V$501,"&lt;&gt;Other"),""))</f>
        <v/>
      </c>
      <c r="AA188" s="32" t="str">
        <f aca="false">IF(OR(Z188="",N(Z188)=0),"",I188-Z188)</f>
        <v/>
      </c>
      <c r="AB188" s="32" t="str">
        <f aca="false">IF(OR(R188="",TRIM(I188&amp;"")="",X188=""),"",IFERROR(_xlfn.MAXIFS($I$2:$I$501,$R$2:$R$501,R188,$X$2:$X$501,"&lt;"&amp;X188),""))</f>
        <v/>
      </c>
      <c r="AC188" s="32" t="str">
        <f aca="false">IF(V188="Other","Not fuel, ","")&amp;IFERROR(IF(AND(T188&lt;&gt;"",OR(AND(V188="Diesel",T188&lt;&gt;"Diesel"),AND(V188="Petrol",T188&lt;&gt;"Petrol",T188&lt;&gt;"Plug-in hybrid"),AND(V188="Electric",T188&lt;&gt;"Electric",T188&lt;&gt;"Plug-in hybrid"))),"Wrong fuel for this van, ",""),"")&amp;IFERROR(IF(AND(OR(V188="Diesel",V188="Petrol"),N(U188)&gt;0,G188*1&gt;N(U188)*(1+TankMargin)),"More than the tank holds, ",""),"")&amp;IF(AND(TRIM(D188&amp;"")&lt;&gt;"",Q188&lt;&gt;"",SUBSTITUTE(UPPER(Q188)," ","")&lt;&gt;R188),"Card used in another van, ","")&amp;IF(AND(TRIM(D188&amp;"")&lt;&gt;"",S188=0),"Not one of your vans, ","")&amp;IF(AND(A188&lt;&gt;"",R188="",O188&lt;&gt;"",P188=0),"Card not on your Vans list, ","")&amp;IF(N(Y188)&gt;1,"Filled twice that day, ","")&amp;IFERROR(IF(AND(AA188&lt;&gt;"",AA188&lt;MinMiles),"Only "&amp;TEXT(AA188,"#,##0")&amp;" miles since the previous fill, ",""),"")&amp;IFERROR(IF(AND(AB188&lt;&gt;"",N(AB188)&gt;0,I188*1&lt;N(AB188)),"Pump mileage lower than before, ",""),"")&amp;IFERROR(IF(AND(TRIM(I188&amp;"")&lt;&gt;"",TRIM(K188&amp;"")&lt;&gt;"",ABS(I188*1-K188*1)&gt;MileTolerance),"Pump mileage off from the odometer, ",""),"")&amp;IF(J188="No","No receipt from the driver, ","")&amp;IFERROR(IF(AND(W188&lt;&gt;"",OR(W188&lt;DayStart,W188&gt;DayEnd)),"Outside working hours, ",""),"")&amp;IFERROR(IF(AND(X188&lt;&gt;"",WEEKDAY(X188,2)=6,FlagSat="Yes"),"Saturday, ",""),"")&amp;IFERROR(IF(AND(X188&lt;&gt;"",WEEKDAY(X188,2)=7,FlagSun="Yes"),"Sunday, ",""),"")&amp;IF(AND(FlagPremium="Yes",OR(V188="Diesel",V188="Petrol"),OR(ISNUMBER(SEARCH("super",F188)),ISNUMBER(SEARCH("premium",F188)),ISNUMBER(SEARCH("ultimate",F188)),ISNUMBER(SEARCH("v-power",F188)),ISNUMBER(SEARCH("momentum",F188)),ISNUMBER(SEARCH("supreme",F188)))),"Premium fuel, ","")</f>
        <v/>
      </c>
      <c r="AD188" s="32" t="n">
        <f aca="false">IF(AC188="",0,1)</f>
        <v>0</v>
      </c>
      <c r="AE188" s="32" t="n">
        <f aca="false">IF(A188="",0,1)</f>
        <v>0</v>
      </c>
    </row>
    <row r="189" customFormat="false" ht="15" hidden="false" customHeight="false" outlineLevel="0" collapsed="false">
      <c r="A189" s="24"/>
      <c r="B189" s="25"/>
      <c r="C189" s="21"/>
      <c r="D189" s="19"/>
      <c r="E189" s="19"/>
      <c r="F189" s="19"/>
      <c r="G189" s="26"/>
      <c r="H189" s="27"/>
      <c r="I189" s="28"/>
      <c r="J189" s="19"/>
      <c r="K189" s="28"/>
      <c r="L189" s="29" t="str">
        <f aca="false">IF(AC189="","",LEFT(AC189,LEN(AC189)-2))</f>
        <v/>
      </c>
      <c r="M189" s="30"/>
      <c r="N189" s="30"/>
      <c r="O189" s="32" t="str">
        <f aca="false">IF(TRIM(C189&amp;"")="","",RIGHT(SUBSTITUTE(SUBSTITUTE(C189&amp;""," ",""),"*",""),4))</f>
        <v/>
      </c>
      <c r="P189" s="32" t="n">
        <f aca="false">IF(O189="",0,IFERROR(MATCH(O189,Vans!$D$2:$D$51,0),IFERROR(MATCH(VALUE(O189),Vans!$D$2:$D$51,0),0)))</f>
        <v>0</v>
      </c>
      <c r="Q189" s="32" t="str">
        <f aca="false">IF(P189=0,"",INDEX(Vans!$A$2:$A$51,P189)&amp;"")</f>
        <v/>
      </c>
      <c r="R189" s="32" t="str">
        <f aca="false">IF(A189="","",IF(TRIM(D189&amp;"")&lt;&gt;"",SUBSTITUTE(UPPER(TRIM(D189&amp;""))," ",""),SUBSTITUTE(UPPER(Q189)," ","")))</f>
        <v/>
      </c>
      <c r="S189" s="32" t="n">
        <f aca="false">IF(R189="",0,IFERROR(MATCH(R189,Vans!$G$2:$G$51,0),0))</f>
        <v>0</v>
      </c>
      <c r="T189" s="32" t="str">
        <f aca="false">IF(S189=0,"",INDEX(Vans!$B$2:$B$51,S189)&amp;"")</f>
        <v/>
      </c>
      <c r="U189" s="32" t="str">
        <f aca="false">IF(S189=0,"",INDEX(Vans!$C$2:$C$51,S189))</f>
        <v/>
      </c>
      <c r="V189" s="32" t="str">
        <f aca="false">IF(TRIM(F189&amp;"")="","",IF(ISNUMBER(SEARCH("adblue",F189)),"AdBlue",IF(OR(ISNUMBER(SEARCH("diesel",F189)),ISNUMBER(SEARCH("derv",F189)),ISNUMBER(SEARCH("ulsd",F189))),"Diesel",IF(OR(ISNUMBER(SEARCH("unleaded",F189)),ISNUMBER(SEARCH("petrol",F189)),ISNUMBER(SEARCH("ulp",F189))),"Petrol",IF(OR(ISNUMBER(SEARCH("electric",F189)),ISNUMBER(SEARCH("charg",F189)),ISNUMBER(SEARCH("kwh",F189))),"Electric","Other")))))</f>
        <v/>
      </c>
      <c r="W189" s="34" t="str">
        <f aca="false">IF(TRIM(B189&amp;"")&lt;&gt;"",IFERROR(MOD(B189*1,1),""),IF(A189="","",IFERROR(IF(MOD(A189*1,1)&gt;0,MOD(A189*1,1),""),"")))</f>
        <v/>
      </c>
      <c r="X189" s="35" t="str">
        <f aca="false">IF(A189="","",IFERROR(INT(A189*1),""))</f>
        <v/>
      </c>
      <c r="Y189" s="32" t="str">
        <f aca="false">IF(OR(X189="",NOT(OR(V189="Diesel",V189="Petrol"))),"",MAX(IF(O189="",0,COUNTIFS($O$2:$O$501,O189,$X$2:$X$501,X189,$V$2:$V$501,"Diesel")+COUNTIFS($O$2:$O$501,O189,$X$2:$X$501,X189,$V$2:$V$501,"Petrol")),IF(R189="",0,COUNTIFS($R$2:$R$501,R189,$X$2:$X$501,X189,$V$2:$V$501,"Diesel")+COUNTIFS($R$2:$R$501,R189,$X$2:$X$501,X189,$V$2:$V$501,"Petrol"))))</f>
        <v/>
      </c>
      <c r="Z189" s="32" t="str">
        <f aca="false">IF(OR(R189="",TRIM(I189&amp;"")="",NOT(OR(V189="Diesel",V189="Petrol"))),"",IFERROR(_xlfn.MAXIFS($I$2:$I$501,$R$2:$R$501,R189,$I$2:$I$501,"&lt;"&amp;I189,$V$2:$V$501,"&lt;&gt;AdBlue",$V$2:$V$501,"&lt;&gt;Other"),""))</f>
        <v/>
      </c>
      <c r="AA189" s="32" t="str">
        <f aca="false">IF(OR(Z189="",N(Z189)=0),"",I189-Z189)</f>
        <v/>
      </c>
      <c r="AB189" s="32" t="str">
        <f aca="false">IF(OR(R189="",TRIM(I189&amp;"")="",X189=""),"",IFERROR(_xlfn.MAXIFS($I$2:$I$501,$R$2:$R$501,R189,$X$2:$X$501,"&lt;"&amp;X189),""))</f>
        <v/>
      </c>
      <c r="AC189" s="32" t="str">
        <f aca="false">IF(V189="Other","Not fuel, ","")&amp;IFERROR(IF(AND(T189&lt;&gt;"",OR(AND(V189="Diesel",T189&lt;&gt;"Diesel"),AND(V189="Petrol",T189&lt;&gt;"Petrol",T189&lt;&gt;"Plug-in hybrid"),AND(V189="Electric",T189&lt;&gt;"Electric",T189&lt;&gt;"Plug-in hybrid"))),"Wrong fuel for this van, ",""),"")&amp;IFERROR(IF(AND(OR(V189="Diesel",V189="Petrol"),N(U189)&gt;0,G189*1&gt;N(U189)*(1+TankMargin)),"More than the tank holds, ",""),"")&amp;IF(AND(TRIM(D189&amp;"")&lt;&gt;"",Q189&lt;&gt;"",SUBSTITUTE(UPPER(Q189)," ","")&lt;&gt;R189),"Card used in another van, ","")&amp;IF(AND(TRIM(D189&amp;"")&lt;&gt;"",S189=0),"Not one of your vans, ","")&amp;IF(AND(A189&lt;&gt;"",R189="",O189&lt;&gt;"",P189=0),"Card not on your Vans list, ","")&amp;IF(N(Y189)&gt;1,"Filled twice that day, ","")&amp;IFERROR(IF(AND(AA189&lt;&gt;"",AA189&lt;MinMiles),"Only "&amp;TEXT(AA189,"#,##0")&amp;" miles since the previous fill, ",""),"")&amp;IFERROR(IF(AND(AB189&lt;&gt;"",N(AB189)&gt;0,I189*1&lt;N(AB189)),"Pump mileage lower than before, ",""),"")&amp;IFERROR(IF(AND(TRIM(I189&amp;"")&lt;&gt;"",TRIM(K189&amp;"")&lt;&gt;"",ABS(I189*1-K189*1)&gt;MileTolerance),"Pump mileage off from the odometer, ",""),"")&amp;IF(J189="No","No receipt from the driver, ","")&amp;IFERROR(IF(AND(W189&lt;&gt;"",OR(W189&lt;DayStart,W189&gt;DayEnd)),"Outside working hours, ",""),"")&amp;IFERROR(IF(AND(X189&lt;&gt;"",WEEKDAY(X189,2)=6,FlagSat="Yes"),"Saturday, ",""),"")&amp;IFERROR(IF(AND(X189&lt;&gt;"",WEEKDAY(X189,2)=7,FlagSun="Yes"),"Sunday, ",""),"")&amp;IF(AND(FlagPremium="Yes",OR(V189="Diesel",V189="Petrol"),OR(ISNUMBER(SEARCH("super",F189)),ISNUMBER(SEARCH("premium",F189)),ISNUMBER(SEARCH("ultimate",F189)),ISNUMBER(SEARCH("v-power",F189)),ISNUMBER(SEARCH("momentum",F189)),ISNUMBER(SEARCH("supreme",F189)))),"Premium fuel, ","")</f>
        <v/>
      </c>
      <c r="AD189" s="32" t="n">
        <f aca="false">IF(AC189="",0,1)</f>
        <v>0</v>
      </c>
      <c r="AE189" s="32" t="n">
        <f aca="false">IF(A189="",0,1)</f>
        <v>0</v>
      </c>
    </row>
    <row r="190" customFormat="false" ht="15" hidden="false" customHeight="false" outlineLevel="0" collapsed="false">
      <c r="A190" s="24"/>
      <c r="B190" s="25"/>
      <c r="C190" s="21"/>
      <c r="D190" s="19"/>
      <c r="E190" s="19"/>
      <c r="F190" s="19"/>
      <c r="G190" s="26"/>
      <c r="H190" s="27"/>
      <c r="I190" s="28"/>
      <c r="J190" s="19"/>
      <c r="K190" s="28"/>
      <c r="L190" s="29" t="str">
        <f aca="false">IF(AC190="","",LEFT(AC190,LEN(AC190)-2))</f>
        <v/>
      </c>
      <c r="M190" s="30"/>
      <c r="N190" s="30"/>
      <c r="O190" s="32" t="str">
        <f aca="false">IF(TRIM(C190&amp;"")="","",RIGHT(SUBSTITUTE(SUBSTITUTE(C190&amp;""," ",""),"*",""),4))</f>
        <v/>
      </c>
      <c r="P190" s="32" t="n">
        <f aca="false">IF(O190="",0,IFERROR(MATCH(O190,Vans!$D$2:$D$51,0),IFERROR(MATCH(VALUE(O190),Vans!$D$2:$D$51,0),0)))</f>
        <v>0</v>
      </c>
      <c r="Q190" s="32" t="str">
        <f aca="false">IF(P190=0,"",INDEX(Vans!$A$2:$A$51,P190)&amp;"")</f>
        <v/>
      </c>
      <c r="R190" s="32" t="str">
        <f aca="false">IF(A190="","",IF(TRIM(D190&amp;"")&lt;&gt;"",SUBSTITUTE(UPPER(TRIM(D190&amp;""))," ",""),SUBSTITUTE(UPPER(Q190)," ","")))</f>
        <v/>
      </c>
      <c r="S190" s="32" t="n">
        <f aca="false">IF(R190="",0,IFERROR(MATCH(R190,Vans!$G$2:$G$51,0),0))</f>
        <v>0</v>
      </c>
      <c r="T190" s="32" t="str">
        <f aca="false">IF(S190=0,"",INDEX(Vans!$B$2:$B$51,S190)&amp;"")</f>
        <v/>
      </c>
      <c r="U190" s="32" t="str">
        <f aca="false">IF(S190=0,"",INDEX(Vans!$C$2:$C$51,S190))</f>
        <v/>
      </c>
      <c r="V190" s="32" t="str">
        <f aca="false">IF(TRIM(F190&amp;"")="","",IF(ISNUMBER(SEARCH("adblue",F190)),"AdBlue",IF(OR(ISNUMBER(SEARCH("diesel",F190)),ISNUMBER(SEARCH("derv",F190)),ISNUMBER(SEARCH("ulsd",F190))),"Diesel",IF(OR(ISNUMBER(SEARCH("unleaded",F190)),ISNUMBER(SEARCH("petrol",F190)),ISNUMBER(SEARCH("ulp",F190))),"Petrol",IF(OR(ISNUMBER(SEARCH("electric",F190)),ISNUMBER(SEARCH("charg",F190)),ISNUMBER(SEARCH("kwh",F190))),"Electric","Other")))))</f>
        <v/>
      </c>
      <c r="W190" s="34" t="str">
        <f aca="false">IF(TRIM(B190&amp;"")&lt;&gt;"",IFERROR(MOD(B190*1,1),""),IF(A190="","",IFERROR(IF(MOD(A190*1,1)&gt;0,MOD(A190*1,1),""),"")))</f>
        <v/>
      </c>
      <c r="X190" s="35" t="str">
        <f aca="false">IF(A190="","",IFERROR(INT(A190*1),""))</f>
        <v/>
      </c>
      <c r="Y190" s="32" t="str">
        <f aca="false">IF(OR(X190="",NOT(OR(V190="Diesel",V190="Petrol"))),"",MAX(IF(O190="",0,COUNTIFS($O$2:$O$501,O190,$X$2:$X$501,X190,$V$2:$V$501,"Diesel")+COUNTIFS($O$2:$O$501,O190,$X$2:$X$501,X190,$V$2:$V$501,"Petrol")),IF(R190="",0,COUNTIFS($R$2:$R$501,R190,$X$2:$X$501,X190,$V$2:$V$501,"Diesel")+COUNTIFS($R$2:$R$501,R190,$X$2:$X$501,X190,$V$2:$V$501,"Petrol"))))</f>
        <v/>
      </c>
      <c r="Z190" s="32" t="str">
        <f aca="false">IF(OR(R190="",TRIM(I190&amp;"")="",NOT(OR(V190="Diesel",V190="Petrol"))),"",IFERROR(_xlfn.MAXIFS($I$2:$I$501,$R$2:$R$501,R190,$I$2:$I$501,"&lt;"&amp;I190,$V$2:$V$501,"&lt;&gt;AdBlue",$V$2:$V$501,"&lt;&gt;Other"),""))</f>
        <v/>
      </c>
      <c r="AA190" s="32" t="str">
        <f aca="false">IF(OR(Z190="",N(Z190)=0),"",I190-Z190)</f>
        <v/>
      </c>
      <c r="AB190" s="32" t="str">
        <f aca="false">IF(OR(R190="",TRIM(I190&amp;"")="",X190=""),"",IFERROR(_xlfn.MAXIFS($I$2:$I$501,$R$2:$R$501,R190,$X$2:$X$501,"&lt;"&amp;X190),""))</f>
        <v/>
      </c>
      <c r="AC190" s="32" t="str">
        <f aca="false">IF(V190="Other","Not fuel, ","")&amp;IFERROR(IF(AND(T190&lt;&gt;"",OR(AND(V190="Diesel",T190&lt;&gt;"Diesel"),AND(V190="Petrol",T190&lt;&gt;"Petrol",T190&lt;&gt;"Plug-in hybrid"),AND(V190="Electric",T190&lt;&gt;"Electric",T190&lt;&gt;"Plug-in hybrid"))),"Wrong fuel for this van, ",""),"")&amp;IFERROR(IF(AND(OR(V190="Diesel",V190="Petrol"),N(U190)&gt;0,G190*1&gt;N(U190)*(1+TankMargin)),"More than the tank holds, ",""),"")&amp;IF(AND(TRIM(D190&amp;"")&lt;&gt;"",Q190&lt;&gt;"",SUBSTITUTE(UPPER(Q190)," ","")&lt;&gt;R190),"Card used in another van, ","")&amp;IF(AND(TRIM(D190&amp;"")&lt;&gt;"",S190=0),"Not one of your vans, ","")&amp;IF(AND(A190&lt;&gt;"",R190="",O190&lt;&gt;"",P190=0),"Card not on your Vans list, ","")&amp;IF(N(Y190)&gt;1,"Filled twice that day, ","")&amp;IFERROR(IF(AND(AA190&lt;&gt;"",AA190&lt;MinMiles),"Only "&amp;TEXT(AA190,"#,##0")&amp;" miles since the previous fill, ",""),"")&amp;IFERROR(IF(AND(AB190&lt;&gt;"",N(AB190)&gt;0,I190*1&lt;N(AB190)),"Pump mileage lower than before, ",""),"")&amp;IFERROR(IF(AND(TRIM(I190&amp;"")&lt;&gt;"",TRIM(K190&amp;"")&lt;&gt;"",ABS(I190*1-K190*1)&gt;MileTolerance),"Pump mileage off from the odometer, ",""),"")&amp;IF(J190="No","No receipt from the driver, ","")&amp;IFERROR(IF(AND(W190&lt;&gt;"",OR(W190&lt;DayStart,W190&gt;DayEnd)),"Outside working hours, ",""),"")&amp;IFERROR(IF(AND(X190&lt;&gt;"",WEEKDAY(X190,2)=6,FlagSat="Yes"),"Saturday, ",""),"")&amp;IFERROR(IF(AND(X190&lt;&gt;"",WEEKDAY(X190,2)=7,FlagSun="Yes"),"Sunday, ",""),"")&amp;IF(AND(FlagPremium="Yes",OR(V190="Diesel",V190="Petrol"),OR(ISNUMBER(SEARCH("super",F190)),ISNUMBER(SEARCH("premium",F190)),ISNUMBER(SEARCH("ultimate",F190)),ISNUMBER(SEARCH("v-power",F190)),ISNUMBER(SEARCH("momentum",F190)),ISNUMBER(SEARCH("supreme",F190)))),"Premium fuel, ","")</f>
        <v/>
      </c>
      <c r="AD190" s="32" t="n">
        <f aca="false">IF(AC190="",0,1)</f>
        <v>0</v>
      </c>
      <c r="AE190" s="32" t="n">
        <f aca="false">IF(A190="",0,1)</f>
        <v>0</v>
      </c>
    </row>
    <row r="191" customFormat="false" ht="15" hidden="false" customHeight="false" outlineLevel="0" collapsed="false">
      <c r="A191" s="24"/>
      <c r="B191" s="25"/>
      <c r="C191" s="21"/>
      <c r="D191" s="19"/>
      <c r="E191" s="19"/>
      <c r="F191" s="19"/>
      <c r="G191" s="26"/>
      <c r="H191" s="27"/>
      <c r="I191" s="28"/>
      <c r="J191" s="19"/>
      <c r="K191" s="28"/>
      <c r="L191" s="29" t="str">
        <f aca="false">IF(AC191="","",LEFT(AC191,LEN(AC191)-2))</f>
        <v/>
      </c>
      <c r="M191" s="30"/>
      <c r="N191" s="30"/>
      <c r="O191" s="32" t="str">
        <f aca="false">IF(TRIM(C191&amp;"")="","",RIGHT(SUBSTITUTE(SUBSTITUTE(C191&amp;""," ",""),"*",""),4))</f>
        <v/>
      </c>
      <c r="P191" s="32" t="n">
        <f aca="false">IF(O191="",0,IFERROR(MATCH(O191,Vans!$D$2:$D$51,0),IFERROR(MATCH(VALUE(O191),Vans!$D$2:$D$51,0),0)))</f>
        <v>0</v>
      </c>
      <c r="Q191" s="32" t="str">
        <f aca="false">IF(P191=0,"",INDEX(Vans!$A$2:$A$51,P191)&amp;"")</f>
        <v/>
      </c>
      <c r="R191" s="32" t="str">
        <f aca="false">IF(A191="","",IF(TRIM(D191&amp;"")&lt;&gt;"",SUBSTITUTE(UPPER(TRIM(D191&amp;""))," ",""),SUBSTITUTE(UPPER(Q191)," ","")))</f>
        <v/>
      </c>
      <c r="S191" s="32" t="n">
        <f aca="false">IF(R191="",0,IFERROR(MATCH(R191,Vans!$G$2:$G$51,0),0))</f>
        <v>0</v>
      </c>
      <c r="T191" s="32" t="str">
        <f aca="false">IF(S191=0,"",INDEX(Vans!$B$2:$B$51,S191)&amp;"")</f>
        <v/>
      </c>
      <c r="U191" s="32" t="str">
        <f aca="false">IF(S191=0,"",INDEX(Vans!$C$2:$C$51,S191))</f>
        <v/>
      </c>
      <c r="V191" s="32" t="str">
        <f aca="false">IF(TRIM(F191&amp;"")="","",IF(ISNUMBER(SEARCH("adblue",F191)),"AdBlue",IF(OR(ISNUMBER(SEARCH("diesel",F191)),ISNUMBER(SEARCH("derv",F191)),ISNUMBER(SEARCH("ulsd",F191))),"Diesel",IF(OR(ISNUMBER(SEARCH("unleaded",F191)),ISNUMBER(SEARCH("petrol",F191)),ISNUMBER(SEARCH("ulp",F191))),"Petrol",IF(OR(ISNUMBER(SEARCH("electric",F191)),ISNUMBER(SEARCH("charg",F191)),ISNUMBER(SEARCH("kwh",F191))),"Electric","Other")))))</f>
        <v/>
      </c>
      <c r="W191" s="34" t="str">
        <f aca="false">IF(TRIM(B191&amp;"")&lt;&gt;"",IFERROR(MOD(B191*1,1),""),IF(A191="","",IFERROR(IF(MOD(A191*1,1)&gt;0,MOD(A191*1,1),""),"")))</f>
        <v/>
      </c>
      <c r="X191" s="35" t="str">
        <f aca="false">IF(A191="","",IFERROR(INT(A191*1),""))</f>
        <v/>
      </c>
      <c r="Y191" s="32" t="str">
        <f aca="false">IF(OR(X191="",NOT(OR(V191="Diesel",V191="Petrol"))),"",MAX(IF(O191="",0,COUNTIFS($O$2:$O$501,O191,$X$2:$X$501,X191,$V$2:$V$501,"Diesel")+COUNTIFS($O$2:$O$501,O191,$X$2:$X$501,X191,$V$2:$V$501,"Petrol")),IF(R191="",0,COUNTIFS($R$2:$R$501,R191,$X$2:$X$501,X191,$V$2:$V$501,"Diesel")+COUNTIFS($R$2:$R$501,R191,$X$2:$X$501,X191,$V$2:$V$501,"Petrol"))))</f>
        <v/>
      </c>
      <c r="Z191" s="32" t="str">
        <f aca="false">IF(OR(R191="",TRIM(I191&amp;"")="",NOT(OR(V191="Diesel",V191="Petrol"))),"",IFERROR(_xlfn.MAXIFS($I$2:$I$501,$R$2:$R$501,R191,$I$2:$I$501,"&lt;"&amp;I191,$V$2:$V$501,"&lt;&gt;AdBlue",$V$2:$V$501,"&lt;&gt;Other"),""))</f>
        <v/>
      </c>
      <c r="AA191" s="32" t="str">
        <f aca="false">IF(OR(Z191="",N(Z191)=0),"",I191-Z191)</f>
        <v/>
      </c>
      <c r="AB191" s="32" t="str">
        <f aca="false">IF(OR(R191="",TRIM(I191&amp;"")="",X191=""),"",IFERROR(_xlfn.MAXIFS($I$2:$I$501,$R$2:$R$501,R191,$X$2:$X$501,"&lt;"&amp;X191),""))</f>
        <v/>
      </c>
      <c r="AC191" s="32" t="str">
        <f aca="false">IF(V191="Other","Not fuel, ","")&amp;IFERROR(IF(AND(T191&lt;&gt;"",OR(AND(V191="Diesel",T191&lt;&gt;"Diesel"),AND(V191="Petrol",T191&lt;&gt;"Petrol",T191&lt;&gt;"Plug-in hybrid"),AND(V191="Electric",T191&lt;&gt;"Electric",T191&lt;&gt;"Plug-in hybrid"))),"Wrong fuel for this van, ",""),"")&amp;IFERROR(IF(AND(OR(V191="Diesel",V191="Petrol"),N(U191)&gt;0,G191*1&gt;N(U191)*(1+TankMargin)),"More than the tank holds, ",""),"")&amp;IF(AND(TRIM(D191&amp;"")&lt;&gt;"",Q191&lt;&gt;"",SUBSTITUTE(UPPER(Q191)," ","")&lt;&gt;R191),"Card used in another van, ","")&amp;IF(AND(TRIM(D191&amp;"")&lt;&gt;"",S191=0),"Not one of your vans, ","")&amp;IF(AND(A191&lt;&gt;"",R191="",O191&lt;&gt;"",P191=0),"Card not on your Vans list, ","")&amp;IF(N(Y191)&gt;1,"Filled twice that day, ","")&amp;IFERROR(IF(AND(AA191&lt;&gt;"",AA191&lt;MinMiles),"Only "&amp;TEXT(AA191,"#,##0")&amp;" miles since the previous fill, ",""),"")&amp;IFERROR(IF(AND(AB191&lt;&gt;"",N(AB191)&gt;0,I191*1&lt;N(AB191)),"Pump mileage lower than before, ",""),"")&amp;IFERROR(IF(AND(TRIM(I191&amp;"")&lt;&gt;"",TRIM(K191&amp;"")&lt;&gt;"",ABS(I191*1-K191*1)&gt;MileTolerance),"Pump mileage off from the odometer, ",""),"")&amp;IF(J191="No","No receipt from the driver, ","")&amp;IFERROR(IF(AND(W191&lt;&gt;"",OR(W191&lt;DayStart,W191&gt;DayEnd)),"Outside working hours, ",""),"")&amp;IFERROR(IF(AND(X191&lt;&gt;"",WEEKDAY(X191,2)=6,FlagSat="Yes"),"Saturday, ",""),"")&amp;IFERROR(IF(AND(X191&lt;&gt;"",WEEKDAY(X191,2)=7,FlagSun="Yes"),"Sunday, ",""),"")&amp;IF(AND(FlagPremium="Yes",OR(V191="Diesel",V191="Petrol"),OR(ISNUMBER(SEARCH("super",F191)),ISNUMBER(SEARCH("premium",F191)),ISNUMBER(SEARCH("ultimate",F191)),ISNUMBER(SEARCH("v-power",F191)),ISNUMBER(SEARCH("momentum",F191)),ISNUMBER(SEARCH("supreme",F191)))),"Premium fuel, ","")</f>
        <v/>
      </c>
      <c r="AD191" s="32" t="n">
        <f aca="false">IF(AC191="",0,1)</f>
        <v>0</v>
      </c>
      <c r="AE191" s="32" t="n">
        <f aca="false">IF(A191="",0,1)</f>
        <v>0</v>
      </c>
    </row>
    <row r="192" customFormat="false" ht="15" hidden="false" customHeight="false" outlineLevel="0" collapsed="false">
      <c r="A192" s="24"/>
      <c r="B192" s="25"/>
      <c r="C192" s="21"/>
      <c r="D192" s="19"/>
      <c r="E192" s="19"/>
      <c r="F192" s="19"/>
      <c r="G192" s="26"/>
      <c r="H192" s="27"/>
      <c r="I192" s="28"/>
      <c r="J192" s="19"/>
      <c r="K192" s="28"/>
      <c r="L192" s="29" t="str">
        <f aca="false">IF(AC192="","",LEFT(AC192,LEN(AC192)-2))</f>
        <v/>
      </c>
      <c r="M192" s="30"/>
      <c r="N192" s="30"/>
      <c r="O192" s="32" t="str">
        <f aca="false">IF(TRIM(C192&amp;"")="","",RIGHT(SUBSTITUTE(SUBSTITUTE(C192&amp;""," ",""),"*",""),4))</f>
        <v/>
      </c>
      <c r="P192" s="32" t="n">
        <f aca="false">IF(O192="",0,IFERROR(MATCH(O192,Vans!$D$2:$D$51,0),IFERROR(MATCH(VALUE(O192),Vans!$D$2:$D$51,0),0)))</f>
        <v>0</v>
      </c>
      <c r="Q192" s="32" t="str">
        <f aca="false">IF(P192=0,"",INDEX(Vans!$A$2:$A$51,P192)&amp;"")</f>
        <v/>
      </c>
      <c r="R192" s="32" t="str">
        <f aca="false">IF(A192="","",IF(TRIM(D192&amp;"")&lt;&gt;"",SUBSTITUTE(UPPER(TRIM(D192&amp;""))," ",""),SUBSTITUTE(UPPER(Q192)," ","")))</f>
        <v/>
      </c>
      <c r="S192" s="32" t="n">
        <f aca="false">IF(R192="",0,IFERROR(MATCH(R192,Vans!$G$2:$G$51,0),0))</f>
        <v>0</v>
      </c>
      <c r="T192" s="32" t="str">
        <f aca="false">IF(S192=0,"",INDEX(Vans!$B$2:$B$51,S192)&amp;"")</f>
        <v/>
      </c>
      <c r="U192" s="32" t="str">
        <f aca="false">IF(S192=0,"",INDEX(Vans!$C$2:$C$51,S192))</f>
        <v/>
      </c>
      <c r="V192" s="32" t="str">
        <f aca="false">IF(TRIM(F192&amp;"")="","",IF(ISNUMBER(SEARCH("adblue",F192)),"AdBlue",IF(OR(ISNUMBER(SEARCH("diesel",F192)),ISNUMBER(SEARCH("derv",F192)),ISNUMBER(SEARCH("ulsd",F192))),"Diesel",IF(OR(ISNUMBER(SEARCH("unleaded",F192)),ISNUMBER(SEARCH("petrol",F192)),ISNUMBER(SEARCH("ulp",F192))),"Petrol",IF(OR(ISNUMBER(SEARCH("electric",F192)),ISNUMBER(SEARCH("charg",F192)),ISNUMBER(SEARCH("kwh",F192))),"Electric","Other")))))</f>
        <v/>
      </c>
      <c r="W192" s="34" t="str">
        <f aca="false">IF(TRIM(B192&amp;"")&lt;&gt;"",IFERROR(MOD(B192*1,1),""),IF(A192="","",IFERROR(IF(MOD(A192*1,1)&gt;0,MOD(A192*1,1),""),"")))</f>
        <v/>
      </c>
      <c r="X192" s="35" t="str">
        <f aca="false">IF(A192="","",IFERROR(INT(A192*1),""))</f>
        <v/>
      </c>
      <c r="Y192" s="32" t="str">
        <f aca="false">IF(OR(X192="",NOT(OR(V192="Diesel",V192="Petrol"))),"",MAX(IF(O192="",0,COUNTIFS($O$2:$O$501,O192,$X$2:$X$501,X192,$V$2:$V$501,"Diesel")+COUNTIFS($O$2:$O$501,O192,$X$2:$X$501,X192,$V$2:$V$501,"Petrol")),IF(R192="",0,COUNTIFS($R$2:$R$501,R192,$X$2:$X$501,X192,$V$2:$V$501,"Diesel")+COUNTIFS($R$2:$R$501,R192,$X$2:$X$501,X192,$V$2:$V$501,"Petrol"))))</f>
        <v/>
      </c>
      <c r="Z192" s="32" t="str">
        <f aca="false">IF(OR(R192="",TRIM(I192&amp;"")="",NOT(OR(V192="Diesel",V192="Petrol"))),"",IFERROR(_xlfn.MAXIFS($I$2:$I$501,$R$2:$R$501,R192,$I$2:$I$501,"&lt;"&amp;I192,$V$2:$V$501,"&lt;&gt;AdBlue",$V$2:$V$501,"&lt;&gt;Other"),""))</f>
        <v/>
      </c>
      <c r="AA192" s="32" t="str">
        <f aca="false">IF(OR(Z192="",N(Z192)=0),"",I192-Z192)</f>
        <v/>
      </c>
      <c r="AB192" s="32" t="str">
        <f aca="false">IF(OR(R192="",TRIM(I192&amp;"")="",X192=""),"",IFERROR(_xlfn.MAXIFS($I$2:$I$501,$R$2:$R$501,R192,$X$2:$X$501,"&lt;"&amp;X192),""))</f>
        <v/>
      </c>
      <c r="AC192" s="32" t="str">
        <f aca="false">IF(V192="Other","Not fuel, ","")&amp;IFERROR(IF(AND(T192&lt;&gt;"",OR(AND(V192="Diesel",T192&lt;&gt;"Diesel"),AND(V192="Petrol",T192&lt;&gt;"Petrol",T192&lt;&gt;"Plug-in hybrid"),AND(V192="Electric",T192&lt;&gt;"Electric",T192&lt;&gt;"Plug-in hybrid"))),"Wrong fuel for this van, ",""),"")&amp;IFERROR(IF(AND(OR(V192="Diesel",V192="Petrol"),N(U192)&gt;0,G192*1&gt;N(U192)*(1+TankMargin)),"More than the tank holds, ",""),"")&amp;IF(AND(TRIM(D192&amp;"")&lt;&gt;"",Q192&lt;&gt;"",SUBSTITUTE(UPPER(Q192)," ","")&lt;&gt;R192),"Card used in another van, ","")&amp;IF(AND(TRIM(D192&amp;"")&lt;&gt;"",S192=0),"Not one of your vans, ","")&amp;IF(AND(A192&lt;&gt;"",R192="",O192&lt;&gt;"",P192=0),"Card not on your Vans list, ","")&amp;IF(N(Y192)&gt;1,"Filled twice that day, ","")&amp;IFERROR(IF(AND(AA192&lt;&gt;"",AA192&lt;MinMiles),"Only "&amp;TEXT(AA192,"#,##0")&amp;" miles since the previous fill, ",""),"")&amp;IFERROR(IF(AND(AB192&lt;&gt;"",N(AB192)&gt;0,I192*1&lt;N(AB192)),"Pump mileage lower than before, ",""),"")&amp;IFERROR(IF(AND(TRIM(I192&amp;"")&lt;&gt;"",TRIM(K192&amp;"")&lt;&gt;"",ABS(I192*1-K192*1)&gt;MileTolerance),"Pump mileage off from the odometer, ",""),"")&amp;IF(J192="No","No receipt from the driver, ","")&amp;IFERROR(IF(AND(W192&lt;&gt;"",OR(W192&lt;DayStart,W192&gt;DayEnd)),"Outside working hours, ",""),"")&amp;IFERROR(IF(AND(X192&lt;&gt;"",WEEKDAY(X192,2)=6,FlagSat="Yes"),"Saturday, ",""),"")&amp;IFERROR(IF(AND(X192&lt;&gt;"",WEEKDAY(X192,2)=7,FlagSun="Yes"),"Sunday, ",""),"")&amp;IF(AND(FlagPremium="Yes",OR(V192="Diesel",V192="Petrol"),OR(ISNUMBER(SEARCH("super",F192)),ISNUMBER(SEARCH("premium",F192)),ISNUMBER(SEARCH("ultimate",F192)),ISNUMBER(SEARCH("v-power",F192)),ISNUMBER(SEARCH("momentum",F192)),ISNUMBER(SEARCH("supreme",F192)))),"Premium fuel, ","")</f>
        <v/>
      </c>
      <c r="AD192" s="32" t="n">
        <f aca="false">IF(AC192="",0,1)</f>
        <v>0</v>
      </c>
      <c r="AE192" s="32" t="n">
        <f aca="false">IF(A192="",0,1)</f>
        <v>0</v>
      </c>
    </row>
    <row r="193" customFormat="false" ht="15" hidden="false" customHeight="false" outlineLevel="0" collapsed="false">
      <c r="A193" s="24"/>
      <c r="B193" s="25"/>
      <c r="C193" s="21"/>
      <c r="D193" s="19"/>
      <c r="E193" s="19"/>
      <c r="F193" s="19"/>
      <c r="G193" s="26"/>
      <c r="H193" s="27"/>
      <c r="I193" s="28"/>
      <c r="J193" s="19"/>
      <c r="K193" s="28"/>
      <c r="L193" s="29" t="str">
        <f aca="false">IF(AC193="","",LEFT(AC193,LEN(AC193)-2))</f>
        <v/>
      </c>
      <c r="M193" s="30"/>
      <c r="N193" s="30"/>
      <c r="O193" s="32" t="str">
        <f aca="false">IF(TRIM(C193&amp;"")="","",RIGHT(SUBSTITUTE(SUBSTITUTE(C193&amp;""," ",""),"*",""),4))</f>
        <v/>
      </c>
      <c r="P193" s="32" t="n">
        <f aca="false">IF(O193="",0,IFERROR(MATCH(O193,Vans!$D$2:$D$51,0),IFERROR(MATCH(VALUE(O193),Vans!$D$2:$D$51,0),0)))</f>
        <v>0</v>
      </c>
      <c r="Q193" s="32" t="str">
        <f aca="false">IF(P193=0,"",INDEX(Vans!$A$2:$A$51,P193)&amp;"")</f>
        <v/>
      </c>
      <c r="R193" s="32" t="str">
        <f aca="false">IF(A193="","",IF(TRIM(D193&amp;"")&lt;&gt;"",SUBSTITUTE(UPPER(TRIM(D193&amp;""))," ",""),SUBSTITUTE(UPPER(Q193)," ","")))</f>
        <v/>
      </c>
      <c r="S193" s="32" t="n">
        <f aca="false">IF(R193="",0,IFERROR(MATCH(R193,Vans!$G$2:$G$51,0),0))</f>
        <v>0</v>
      </c>
      <c r="T193" s="32" t="str">
        <f aca="false">IF(S193=0,"",INDEX(Vans!$B$2:$B$51,S193)&amp;"")</f>
        <v/>
      </c>
      <c r="U193" s="32" t="str">
        <f aca="false">IF(S193=0,"",INDEX(Vans!$C$2:$C$51,S193))</f>
        <v/>
      </c>
      <c r="V193" s="32" t="str">
        <f aca="false">IF(TRIM(F193&amp;"")="","",IF(ISNUMBER(SEARCH("adblue",F193)),"AdBlue",IF(OR(ISNUMBER(SEARCH("diesel",F193)),ISNUMBER(SEARCH("derv",F193)),ISNUMBER(SEARCH("ulsd",F193))),"Diesel",IF(OR(ISNUMBER(SEARCH("unleaded",F193)),ISNUMBER(SEARCH("petrol",F193)),ISNUMBER(SEARCH("ulp",F193))),"Petrol",IF(OR(ISNUMBER(SEARCH("electric",F193)),ISNUMBER(SEARCH("charg",F193)),ISNUMBER(SEARCH("kwh",F193))),"Electric","Other")))))</f>
        <v/>
      </c>
      <c r="W193" s="34" t="str">
        <f aca="false">IF(TRIM(B193&amp;"")&lt;&gt;"",IFERROR(MOD(B193*1,1),""),IF(A193="","",IFERROR(IF(MOD(A193*1,1)&gt;0,MOD(A193*1,1),""),"")))</f>
        <v/>
      </c>
      <c r="X193" s="35" t="str">
        <f aca="false">IF(A193="","",IFERROR(INT(A193*1),""))</f>
        <v/>
      </c>
      <c r="Y193" s="32" t="str">
        <f aca="false">IF(OR(X193="",NOT(OR(V193="Diesel",V193="Petrol"))),"",MAX(IF(O193="",0,COUNTIFS($O$2:$O$501,O193,$X$2:$X$501,X193,$V$2:$V$501,"Diesel")+COUNTIFS($O$2:$O$501,O193,$X$2:$X$501,X193,$V$2:$V$501,"Petrol")),IF(R193="",0,COUNTIFS($R$2:$R$501,R193,$X$2:$X$501,X193,$V$2:$V$501,"Diesel")+COUNTIFS($R$2:$R$501,R193,$X$2:$X$501,X193,$V$2:$V$501,"Petrol"))))</f>
        <v/>
      </c>
      <c r="Z193" s="32" t="str">
        <f aca="false">IF(OR(R193="",TRIM(I193&amp;"")="",NOT(OR(V193="Diesel",V193="Petrol"))),"",IFERROR(_xlfn.MAXIFS($I$2:$I$501,$R$2:$R$501,R193,$I$2:$I$501,"&lt;"&amp;I193,$V$2:$V$501,"&lt;&gt;AdBlue",$V$2:$V$501,"&lt;&gt;Other"),""))</f>
        <v/>
      </c>
      <c r="AA193" s="32" t="str">
        <f aca="false">IF(OR(Z193="",N(Z193)=0),"",I193-Z193)</f>
        <v/>
      </c>
      <c r="AB193" s="32" t="str">
        <f aca="false">IF(OR(R193="",TRIM(I193&amp;"")="",X193=""),"",IFERROR(_xlfn.MAXIFS($I$2:$I$501,$R$2:$R$501,R193,$X$2:$X$501,"&lt;"&amp;X193),""))</f>
        <v/>
      </c>
      <c r="AC193" s="32" t="str">
        <f aca="false">IF(V193="Other","Not fuel, ","")&amp;IFERROR(IF(AND(T193&lt;&gt;"",OR(AND(V193="Diesel",T193&lt;&gt;"Diesel"),AND(V193="Petrol",T193&lt;&gt;"Petrol",T193&lt;&gt;"Plug-in hybrid"),AND(V193="Electric",T193&lt;&gt;"Electric",T193&lt;&gt;"Plug-in hybrid"))),"Wrong fuel for this van, ",""),"")&amp;IFERROR(IF(AND(OR(V193="Diesel",V193="Petrol"),N(U193)&gt;0,G193*1&gt;N(U193)*(1+TankMargin)),"More than the tank holds, ",""),"")&amp;IF(AND(TRIM(D193&amp;"")&lt;&gt;"",Q193&lt;&gt;"",SUBSTITUTE(UPPER(Q193)," ","")&lt;&gt;R193),"Card used in another van, ","")&amp;IF(AND(TRIM(D193&amp;"")&lt;&gt;"",S193=0),"Not one of your vans, ","")&amp;IF(AND(A193&lt;&gt;"",R193="",O193&lt;&gt;"",P193=0),"Card not on your Vans list, ","")&amp;IF(N(Y193)&gt;1,"Filled twice that day, ","")&amp;IFERROR(IF(AND(AA193&lt;&gt;"",AA193&lt;MinMiles),"Only "&amp;TEXT(AA193,"#,##0")&amp;" miles since the previous fill, ",""),"")&amp;IFERROR(IF(AND(AB193&lt;&gt;"",N(AB193)&gt;0,I193*1&lt;N(AB193)),"Pump mileage lower than before, ",""),"")&amp;IFERROR(IF(AND(TRIM(I193&amp;"")&lt;&gt;"",TRIM(K193&amp;"")&lt;&gt;"",ABS(I193*1-K193*1)&gt;MileTolerance),"Pump mileage off from the odometer, ",""),"")&amp;IF(J193="No","No receipt from the driver, ","")&amp;IFERROR(IF(AND(W193&lt;&gt;"",OR(W193&lt;DayStart,W193&gt;DayEnd)),"Outside working hours, ",""),"")&amp;IFERROR(IF(AND(X193&lt;&gt;"",WEEKDAY(X193,2)=6,FlagSat="Yes"),"Saturday, ",""),"")&amp;IFERROR(IF(AND(X193&lt;&gt;"",WEEKDAY(X193,2)=7,FlagSun="Yes"),"Sunday, ",""),"")&amp;IF(AND(FlagPremium="Yes",OR(V193="Diesel",V193="Petrol"),OR(ISNUMBER(SEARCH("super",F193)),ISNUMBER(SEARCH("premium",F193)),ISNUMBER(SEARCH("ultimate",F193)),ISNUMBER(SEARCH("v-power",F193)),ISNUMBER(SEARCH("momentum",F193)),ISNUMBER(SEARCH("supreme",F193)))),"Premium fuel, ","")</f>
        <v/>
      </c>
      <c r="AD193" s="32" t="n">
        <f aca="false">IF(AC193="",0,1)</f>
        <v>0</v>
      </c>
      <c r="AE193" s="32" t="n">
        <f aca="false">IF(A193="",0,1)</f>
        <v>0</v>
      </c>
    </row>
    <row r="194" customFormat="false" ht="15" hidden="false" customHeight="false" outlineLevel="0" collapsed="false">
      <c r="A194" s="24"/>
      <c r="B194" s="25"/>
      <c r="C194" s="21"/>
      <c r="D194" s="19"/>
      <c r="E194" s="19"/>
      <c r="F194" s="19"/>
      <c r="G194" s="26"/>
      <c r="H194" s="27"/>
      <c r="I194" s="28"/>
      <c r="J194" s="19"/>
      <c r="K194" s="28"/>
      <c r="L194" s="29" t="str">
        <f aca="false">IF(AC194="","",LEFT(AC194,LEN(AC194)-2))</f>
        <v/>
      </c>
      <c r="M194" s="30"/>
      <c r="N194" s="30"/>
      <c r="O194" s="32" t="str">
        <f aca="false">IF(TRIM(C194&amp;"")="","",RIGHT(SUBSTITUTE(SUBSTITUTE(C194&amp;""," ",""),"*",""),4))</f>
        <v/>
      </c>
      <c r="P194" s="32" t="n">
        <f aca="false">IF(O194="",0,IFERROR(MATCH(O194,Vans!$D$2:$D$51,0),IFERROR(MATCH(VALUE(O194),Vans!$D$2:$D$51,0),0)))</f>
        <v>0</v>
      </c>
      <c r="Q194" s="32" t="str">
        <f aca="false">IF(P194=0,"",INDEX(Vans!$A$2:$A$51,P194)&amp;"")</f>
        <v/>
      </c>
      <c r="R194" s="32" t="str">
        <f aca="false">IF(A194="","",IF(TRIM(D194&amp;"")&lt;&gt;"",SUBSTITUTE(UPPER(TRIM(D194&amp;""))," ",""),SUBSTITUTE(UPPER(Q194)," ","")))</f>
        <v/>
      </c>
      <c r="S194" s="32" t="n">
        <f aca="false">IF(R194="",0,IFERROR(MATCH(R194,Vans!$G$2:$G$51,0),0))</f>
        <v>0</v>
      </c>
      <c r="T194" s="32" t="str">
        <f aca="false">IF(S194=0,"",INDEX(Vans!$B$2:$B$51,S194)&amp;"")</f>
        <v/>
      </c>
      <c r="U194" s="32" t="str">
        <f aca="false">IF(S194=0,"",INDEX(Vans!$C$2:$C$51,S194))</f>
        <v/>
      </c>
      <c r="V194" s="32" t="str">
        <f aca="false">IF(TRIM(F194&amp;"")="","",IF(ISNUMBER(SEARCH("adblue",F194)),"AdBlue",IF(OR(ISNUMBER(SEARCH("diesel",F194)),ISNUMBER(SEARCH("derv",F194)),ISNUMBER(SEARCH("ulsd",F194))),"Diesel",IF(OR(ISNUMBER(SEARCH("unleaded",F194)),ISNUMBER(SEARCH("petrol",F194)),ISNUMBER(SEARCH("ulp",F194))),"Petrol",IF(OR(ISNUMBER(SEARCH("electric",F194)),ISNUMBER(SEARCH("charg",F194)),ISNUMBER(SEARCH("kwh",F194))),"Electric","Other")))))</f>
        <v/>
      </c>
      <c r="W194" s="34" t="str">
        <f aca="false">IF(TRIM(B194&amp;"")&lt;&gt;"",IFERROR(MOD(B194*1,1),""),IF(A194="","",IFERROR(IF(MOD(A194*1,1)&gt;0,MOD(A194*1,1),""),"")))</f>
        <v/>
      </c>
      <c r="X194" s="35" t="str">
        <f aca="false">IF(A194="","",IFERROR(INT(A194*1),""))</f>
        <v/>
      </c>
      <c r="Y194" s="32" t="str">
        <f aca="false">IF(OR(X194="",NOT(OR(V194="Diesel",V194="Petrol"))),"",MAX(IF(O194="",0,COUNTIFS($O$2:$O$501,O194,$X$2:$X$501,X194,$V$2:$V$501,"Diesel")+COUNTIFS($O$2:$O$501,O194,$X$2:$X$501,X194,$V$2:$V$501,"Petrol")),IF(R194="",0,COUNTIFS($R$2:$R$501,R194,$X$2:$X$501,X194,$V$2:$V$501,"Diesel")+COUNTIFS($R$2:$R$501,R194,$X$2:$X$501,X194,$V$2:$V$501,"Petrol"))))</f>
        <v/>
      </c>
      <c r="Z194" s="32" t="str">
        <f aca="false">IF(OR(R194="",TRIM(I194&amp;"")="",NOT(OR(V194="Diesel",V194="Petrol"))),"",IFERROR(_xlfn.MAXIFS($I$2:$I$501,$R$2:$R$501,R194,$I$2:$I$501,"&lt;"&amp;I194,$V$2:$V$501,"&lt;&gt;AdBlue",$V$2:$V$501,"&lt;&gt;Other"),""))</f>
        <v/>
      </c>
      <c r="AA194" s="32" t="str">
        <f aca="false">IF(OR(Z194="",N(Z194)=0),"",I194-Z194)</f>
        <v/>
      </c>
      <c r="AB194" s="32" t="str">
        <f aca="false">IF(OR(R194="",TRIM(I194&amp;"")="",X194=""),"",IFERROR(_xlfn.MAXIFS($I$2:$I$501,$R$2:$R$501,R194,$X$2:$X$501,"&lt;"&amp;X194),""))</f>
        <v/>
      </c>
      <c r="AC194" s="32" t="str">
        <f aca="false">IF(V194="Other","Not fuel, ","")&amp;IFERROR(IF(AND(T194&lt;&gt;"",OR(AND(V194="Diesel",T194&lt;&gt;"Diesel"),AND(V194="Petrol",T194&lt;&gt;"Petrol",T194&lt;&gt;"Plug-in hybrid"),AND(V194="Electric",T194&lt;&gt;"Electric",T194&lt;&gt;"Plug-in hybrid"))),"Wrong fuel for this van, ",""),"")&amp;IFERROR(IF(AND(OR(V194="Diesel",V194="Petrol"),N(U194)&gt;0,G194*1&gt;N(U194)*(1+TankMargin)),"More than the tank holds, ",""),"")&amp;IF(AND(TRIM(D194&amp;"")&lt;&gt;"",Q194&lt;&gt;"",SUBSTITUTE(UPPER(Q194)," ","")&lt;&gt;R194),"Card used in another van, ","")&amp;IF(AND(TRIM(D194&amp;"")&lt;&gt;"",S194=0),"Not one of your vans, ","")&amp;IF(AND(A194&lt;&gt;"",R194="",O194&lt;&gt;"",P194=0),"Card not on your Vans list, ","")&amp;IF(N(Y194)&gt;1,"Filled twice that day, ","")&amp;IFERROR(IF(AND(AA194&lt;&gt;"",AA194&lt;MinMiles),"Only "&amp;TEXT(AA194,"#,##0")&amp;" miles since the previous fill, ",""),"")&amp;IFERROR(IF(AND(AB194&lt;&gt;"",N(AB194)&gt;0,I194*1&lt;N(AB194)),"Pump mileage lower than before, ",""),"")&amp;IFERROR(IF(AND(TRIM(I194&amp;"")&lt;&gt;"",TRIM(K194&amp;"")&lt;&gt;"",ABS(I194*1-K194*1)&gt;MileTolerance),"Pump mileage off from the odometer, ",""),"")&amp;IF(J194="No","No receipt from the driver, ","")&amp;IFERROR(IF(AND(W194&lt;&gt;"",OR(W194&lt;DayStart,W194&gt;DayEnd)),"Outside working hours, ",""),"")&amp;IFERROR(IF(AND(X194&lt;&gt;"",WEEKDAY(X194,2)=6,FlagSat="Yes"),"Saturday, ",""),"")&amp;IFERROR(IF(AND(X194&lt;&gt;"",WEEKDAY(X194,2)=7,FlagSun="Yes"),"Sunday, ",""),"")&amp;IF(AND(FlagPremium="Yes",OR(V194="Diesel",V194="Petrol"),OR(ISNUMBER(SEARCH("super",F194)),ISNUMBER(SEARCH("premium",F194)),ISNUMBER(SEARCH("ultimate",F194)),ISNUMBER(SEARCH("v-power",F194)),ISNUMBER(SEARCH("momentum",F194)),ISNUMBER(SEARCH("supreme",F194)))),"Premium fuel, ","")</f>
        <v/>
      </c>
      <c r="AD194" s="32" t="n">
        <f aca="false">IF(AC194="",0,1)</f>
        <v>0</v>
      </c>
      <c r="AE194" s="32" t="n">
        <f aca="false">IF(A194="",0,1)</f>
        <v>0</v>
      </c>
    </row>
    <row r="195" customFormat="false" ht="15" hidden="false" customHeight="false" outlineLevel="0" collapsed="false">
      <c r="A195" s="24"/>
      <c r="B195" s="25"/>
      <c r="C195" s="21"/>
      <c r="D195" s="19"/>
      <c r="E195" s="19"/>
      <c r="F195" s="19"/>
      <c r="G195" s="26"/>
      <c r="H195" s="27"/>
      <c r="I195" s="28"/>
      <c r="J195" s="19"/>
      <c r="K195" s="28"/>
      <c r="L195" s="29" t="str">
        <f aca="false">IF(AC195="","",LEFT(AC195,LEN(AC195)-2))</f>
        <v/>
      </c>
      <c r="M195" s="30"/>
      <c r="N195" s="30"/>
      <c r="O195" s="32" t="str">
        <f aca="false">IF(TRIM(C195&amp;"")="","",RIGHT(SUBSTITUTE(SUBSTITUTE(C195&amp;""," ",""),"*",""),4))</f>
        <v/>
      </c>
      <c r="P195" s="32" t="n">
        <f aca="false">IF(O195="",0,IFERROR(MATCH(O195,Vans!$D$2:$D$51,0),IFERROR(MATCH(VALUE(O195),Vans!$D$2:$D$51,0),0)))</f>
        <v>0</v>
      </c>
      <c r="Q195" s="32" t="str">
        <f aca="false">IF(P195=0,"",INDEX(Vans!$A$2:$A$51,P195)&amp;"")</f>
        <v/>
      </c>
      <c r="R195" s="32" t="str">
        <f aca="false">IF(A195="","",IF(TRIM(D195&amp;"")&lt;&gt;"",SUBSTITUTE(UPPER(TRIM(D195&amp;""))," ",""),SUBSTITUTE(UPPER(Q195)," ","")))</f>
        <v/>
      </c>
      <c r="S195" s="32" t="n">
        <f aca="false">IF(R195="",0,IFERROR(MATCH(R195,Vans!$G$2:$G$51,0),0))</f>
        <v>0</v>
      </c>
      <c r="T195" s="32" t="str">
        <f aca="false">IF(S195=0,"",INDEX(Vans!$B$2:$B$51,S195)&amp;"")</f>
        <v/>
      </c>
      <c r="U195" s="32" t="str">
        <f aca="false">IF(S195=0,"",INDEX(Vans!$C$2:$C$51,S195))</f>
        <v/>
      </c>
      <c r="V195" s="32" t="str">
        <f aca="false">IF(TRIM(F195&amp;"")="","",IF(ISNUMBER(SEARCH("adblue",F195)),"AdBlue",IF(OR(ISNUMBER(SEARCH("diesel",F195)),ISNUMBER(SEARCH("derv",F195)),ISNUMBER(SEARCH("ulsd",F195))),"Diesel",IF(OR(ISNUMBER(SEARCH("unleaded",F195)),ISNUMBER(SEARCH("petrol",F195)),ISNUMBER(SEARCH("ulp",F195))),"Petrol",IF(OR(ISNUMBER(SEARCH("electric",F195)),ISNUMBER(SEARCH("charg",F195)),ISNUMBER(SEARCH("kwh",F195))),"Electric","Other")))))</f>
        <v/>
      </c>
      <c r="W195" s="34" t="str">
        <f aca="false">IF(TRIM(B195&amp;"")&lt;&gt;"",IFERROR(MOD(B195*1,1),""),IF(A195="","",IFERROR(IF(MOD(A195*1,1)&gt;0,MOD(A195*1,1),""),"")))</f>
        <v/>
      </c>
      <c r="X195" s="35" t="str">
        <f aca="false">IF(A195="","",IFERROR(INT(A195*1),""))</f>
        <v/>
      </c>
      <c r="Y195" s="32" t="str">
        <f aca="false">IF(OR(X195="",NOT(OR(V195="Diesel",V195="Petrol"))),"",MAX(IF(O195="",0,COUNTIFS($O$2:$O$501,O195,$X$2:$X$501,X195,$V$2:$V$501,"Diesel")+COUNTIFS($O$2:$O$501,O195,$X$2:$X$501,X195,$V$2:$V$501,"Petrol")),IF(R195="",0,COUNTIFS($R$2:$R$501,R195,$X$2:$X$501,X195,$V$2:$V$501,"Diesel")+COUNTIFS($R$2:$R$501,R195,$X$2:$X$501,X195,$V$2:$V$501,"Petrol"))))</f>
        <v/>
      </c>
      <c r="Z195" s="32" t="str">
        <f aca="false">IF(OR(R195="",TRIM(I195&amp;"")="",NOT(OR(V195="Diesel",V195="Petrol"))),"",IFERROR(_xlfn.MAXIFS($I$2:$I$501,$R$2:$R$501,R195,$I$2:$I$501,"&lt;"&amp;I195,$V$2:$V$501,"&lt;&gt;AdBlue",$V$2:$V$501,"&lt;&gt;Other"),""))</f>
        <v/>
      </c>
      <c r="AA195" s="32" t="str">
        <f aca="false">IF(OR(Z195="",N(Z195)=0),"",I195-Z195)</f>
        <v/>
      </c>
      <c r="AB195" s="32" t="str">
        <f aca="false">IF(OR(R195="",TRIM(I195&amp;"")="",X195=""),"",IFERROR(_xlfn.MAXIFS($I$2:$I$501,$R$2:$R$501,R195,$X$2:$X$501,"&lt;"&amp;X195),""))</f>
        <v/>
      </c>
      <c r="AC195" s="32" t="str">
        <f aca="false">IF(V195="Other","Not fuel, ","")&amp;IFERROR(IF(AND(T195&lt;&gt;"",OR(AND(V195="Diesel",T195&lt;&gt;"Diesel"),AND(V195="Petrol",T195&lt;&gt;"Petrol",T195&lt;&gt;"Plug-in hybrid"),AND(V195="Electric",T195&lt;&gt;"Electric",T195&lt;&gt;"Plug-in hybrid"))),"Wrong fuel for this van, ",""),"")&amp;IFERROR(IF(AND(OR(V195="Diesel",V195="Petrol"),N(U195)&gt;0,G195*1&gt;N(U195)*(1+TankMargin)),"More than the tank holds, ",""),"")&amp;IF(AND(TRIM(D195&amp;"")&lt;&gt;"",Q195&lt;&gt;"",SUBSTITUTE(UPPER(Q195)," ","")&lt;&gt;R195),"Card used in another van, ","")&amp;IF(AND(TRIM(D195&amp;"")&lt;&gt;"",S195=0),"Not one of your vans, ","")&amp;IF(AND(A195&lt;&gt;"",R195="",O195&lt;&gt;"",P195=0),"Card not on your Vans list, ","")&amp;IF(N(Y195)&gt;1,"Filled twice that day, ","")&amp;IFERROR(IF(AND(AA195&lt;&gt;"",AA195&lt;MinMiles),"Only "&amp;TEXT(AA195,"#,##0")&amp;" miles since the previous fill, ",""),"")&amp;IFERROR(IF(AND(AB195&lt;&gt;"",N(AB195)&gt;0,I195*1&lt;N(AB195)),"Pump mileage lower than before, ",""),"")&amp;IFERROR(IF(AND(TRIM(I195&amp;"")&lt;&gt;"",TRIM(K195&amp;"")&lt;&gt;"",ABS(I195*1-K195*1)&gt;MileTolerance),"Pump mileage off from the odometer, ",""),"")&amp;IF(J195="No","No receipt from the driver, ","")&amp;IFERROR(IF(AND(W195&lt;&gt;"",OR(W195&lt;DayStart,W195&gt;DayEnd)),"Outside working hours, ",""),"")&amp;IFERROR(IF(AND(X195&lt;&gt;"",WEEKDAY(X195,2)=6,FlagSat="Yes"),"Saturday, ",""),"")&amp;IFERROR(IF(AND(X195&lt;&gt;"",WEEKDAY(X195,2)=7,FlagSun="Yes"),"Sunday, ",""),"")&amp;IF(AND(FlagPremium="Yes",OR(V195="Diesel",V195="Petrol"),OR(ISNUMBER(SEARCH("super",F195)),ISNUMBER(SEARCH("premium",F195)),ISNUMBER(SEARCH("ultimate",F195)),ISNUMBER(SEARCH("v-power",F195)),ISNUMBER(SEARCH("momentum",F195)),ISNUMBER(SEARCH("supreme",F195)))),"Premium fuel, ","")</f>
        <v/>
      </c>
      <c r="AD195" s="32" t="n">
        <f aca="false">IF(AC195="",0,1)</f>
        <v>0</v>
      </c>
      <c r="AE195" s="32" t="n">
        <f aca="false">IF(A195="",0,1)</f>
        <v>0</v>
      </c>
    </row>
    <row r="196" customFormat="false" ht="15" hidden="false" customHeight="false" outlineLevel="0" collapsed="false">
      <c r="A196" s="24"/>
      <c r="B196" s="25"/>
      <c r="C196" s="21"/>
      <c r="D196" s="19"/>
      <c r="E196" s="19"/>
      <c r="F196" s="19"/>
      <c r="G196" s="26"/>
      <c r="H196" s="27"/>
      <c r="I196" s="28"/>
      <c r="J196" s="19"/>
      <c r="K196" s="28"/>
      <c r="L196" s="29" t="str">
        <f aca="false">IF(AC196="","",LEFT(AC196,LEN(AC196)-2))</f>
        <v/>
      </c>
      <c r="M196" s="30"/>
      <c r="N196" s="30"/>
      <c r="O196" s="32" t="str">
        <f aca="false">IF(TRIM(C196&amp;"")="","",RIGHT(SUBSTITUTE(SUBSTITUTE(C196&amp;""," ",""),"*",""),4))</f>
        <v/>
      </c>
      <c r="P196" s="32" t="n">
        <f aca="false">IF(O196="",0,IFERROR(MATCH(O196,Vans!$D$2:$D$51,0),IFERROR(MATCH(VALUE(O196),Vans!$D$2:$D$51,0),0)))</f>
        <v>0</v>
      </c>
      <c r="Q196" s="32" t="str">
        <f aca="false">IF(P196=0,"",INDEX(Vans!$A$2:$A$51,P196)&amp;"")</f>
        <v/>
      </c>
      <c r="R196" s="32" t="str">
        <f aca="false">IF(A196="","",IF(TRIM(D196&amp;"")&lt;&gt;"",SUBSTITUTE(UPPER(TRIM(D196&amp;""))," ",""),SUBSTITUTE(UPPER(Q196)," ","")))</f>
        <v/>
      </c>
      <c r="S196" s="32" t="n">
        <f aca="false">IF(R196="",0,IFERROR(MATCH(R196,Vans!$G$2:$G$51,0),0))</f>
        <v>0</v>
      </c>
      <c r="T196" s="32" t="str">
        <f aca="false">IF(S196=0,"",INDEX(Vans!$B$2:$B$51,S196)&amp;"")</f>
        <v/>
      </c>
      <c r="U196" s="32" t="str">
        <f aca="false">IF(S196=0,"",INDEX(Vans!$C$2:$C$51,S196))</f>
        <v/>
      </c>
      <c r="V196" s="32" t="str">
        <f aca="false">IF(TRIM(F196&amp;"")="","",IF(ISNUMBER(SEARCH("adblue",F196)),"AdBlue",IF(OR(ISNUMBER(SEARCH("diesel",F196)),ISNUMBER(SEARCH("derv",F196)),ISNUMBER(SEARCH("ulsd",F196))),"Diesel",IF(OR(ISNUMBER(SEARCH("unleaded",F196)),ISNUMBER(SEARCH("petrol",F196)),ISNUMBER(SEARCH("ulp",F196))),"Petrol",IF(OR(ISNUMBER(SEARCH("electric",F196)),ISNUMBER(SEARCH("charg",F196)),ISNUMBER(SEARCH("kwh",F196))),"Electric","Other")))))</f>
        <v/>
      </c>
      <c r="W196" s="34" t="str">
        <f aca="false">IF(TRIM(B196&amp;"")&lt;&gt;"",IFERROR(MOD(B196*1,1),""),IF(A196="","",IFERROR(IF(MOD(A196*1,1)&gt;0,MOD(A196*1,1),""),"")))</f>
        <v/>
      </c>
      <c r="X196" s="35" t="str">
        <f aca="false">IF(A196="","",IFERROR(INT(A196*1),""))</f>
        <v/>
      </c>
      <c r="Y196" s="32" t="str">
        <f aca="false">IF(OR(X196="",NOT(OR(V196="Diesel",V196="Petrol"))),"",MAX(IF(O196="",0,COUNTIFS($O$2:$O$501,O196,$X$2:$X$501,X196,$V$2:$V$501,"Diesel")+COUNTIFS($O$2:$O$501,O196,$X$2:$X$501,X196,$V$2:$V$501,"Petrol")),IF(R196="",0,COUNTIFS($R$2:$R$501,R196,$X$2:$X$501,X196,$V$2:$V$501,"Diesel")+COUNTIFS($R$2:$R$501,R196,$X$2:$X$501,X196,$V$2:$V$501,"Petrol"))))</f>
        <v/>
      </c>
      <c r="Z196" s="32" t="str">
        <f aca="false">IF(OR(R196="",TRIM(I196&amp;"")="",NOT(OR(V196="Diesel",V196="Petrol"))),"",IFERROR(_xlfn.MAXIFS($I$2:$I$501,$R$2:$R$501,R196,$I$2:$I$501,"&lt;"&amp;I196,$V$2:$V$501,"&lt;&gt;AdBlue",$V$2:$V$501,"&lt;&gt;Other"),""))</f>
        <v/>
      </c>
      <c r="AA196" s="32" t="str">
        <f aca="false">IF(OR(Z196="",N(Z196)=0),"",I196-Z196)</f>
        <v/>
      </c>
      <c r="AB196" s="32" t="str">
        <f aca="false">IF(OR(R196="",TRIM(I196&amp;"")="",X196=""),"",IFERROR(_xlfn.MAXIFS($I$2:$I$501,$R$2:$R$501,R196,$X$2:$X$501,"&lt;"&amp;X196),""))</f>
        <v/>
      </c>
      <c r="AC196" s="32" t="str">
        <f aca="false">IF(V196="Other","Not fuel, ","")&amp;IFERROR(IF(AND(T196&lt;&gt;"",OR(AND(V196="Diesel",T196&lt;&gt;"Diesel"),AND(V196="Petrol",T196&lt;&gt;"Petrol",T196&lt;&gt;"Plug-in hybrid"),AND(V196="Electric",T196&lt;&gt;"Electric",T196&lt;&gt;"Plug-in hybrid"))),"Wrong fuel for this van, ",""),"")&amp;IFERROR(IF(AND(OR(V196="Diesel",V196="Petrol"),N(U196)&gt;0,G196*1&gt;N(U196)*(1+TankMargin)),"More than the tank holds, ",""),"")&amp;IF(AND(TRIM(D196&amp;"")&lt;&gt;"",Q196&lt;&gt;"",SUBSTITUTE(UPPER(Q196)," ","")&lt;&gt;R196),"Card used in another van, ","")&amp;IF(AND(TRIM(D196&amp;"")&lt;&gt;"",S196=0),"Not one of your vans, ","")&amp;IF(AND(A196&lt;&gt;"",R196="",O196&lt;&gt;"",P196=0),"Card not on your Vans list, ","")&amp;IF(N(Y196)&gt;1,"Filled twice that day, ","")&amp;IFERROR(IF(AND(AA196&lt;&gt;"",AA196&lt;MinMiles),"Only "&amp;TEXT(AA196,"#,##0")&amp;" miles since the previous fill, ",""),"")&amp;IFERROR(IF(AND(AB196&lt;&gt;"",N(AB196)&gt;0,I196*1&lt;N(AB196)),"Pump mileage lower than before, ",""),"")&amp;IFERROR(IF(AND(TRIM(I196&amp;"")&lt;&gt;"",TRIM(K196&amp;"")&lt;&gt;"",ABS(I196*1-K196*1)&gt;MileTolerance),"Pump mileage off from the odometer, ",""),"")&amp;IF(J196="No","No receipt from the driver, ","")&amp;IFERROR(IF(AND(W196&lt;&gt;"",OR(W196&lt;DayStart,W196&gt;DayEnd)),"Outside working hours, ",""),"")&amp;IFERROR(IF(AND(X196&lt;&gt;"",WEEKDAY(X196,2)=6,FlagSat="Yes"),"Saturday, ",""),"")&amp;IFERROR(IF(AND(X196&lt;&gt;"",WEEKDAY(X196,2)=7,FlagSun="Yes"),"Sunday, ",""),"")&amp;IF(AND(FlagPremium="Yes",OR(V196="Diesel",V196="Petrol"),OR(ISNUMBER(SEARCH("super",F196)),ISNUMBER(SEARCH("premium",F196)),ISNUMBER(SEARCH("ultimate",F196)),ISNUMBER(SEARCH("v-power",F196)),ISNUMBER(SEARCH("momentum",F196)),ISNUMBER(SEARCH("supreme",F196)))),"Premium fuel, ","")</f>
        <v/>
      </c>
      <c r="AD196" s="32" t="n">
        <f aca="false">IF(AC196="",0,1)</f>
        <v>0</v>
      </c>
      <c r="AE196" s="32" t="n">
        <f aca="false">IF(A196="",0,1)</f>
        <v>0</v>
      </c>
    </row>
    <row r="197" customFormat="false" ht="15" hidden="false" customHeight="false" outlineLevel="0" collapsed="false">
      <c r="A197" s="24"/>
      <c r="B197" s="25"/>
      <c r="C197" s="21"/>
      <c r="D197" s="19"/>
      <c r="E197" s="19"/>
      <c r="F197" s="19"/>
      <c r="G197" s="26"/>
      <c r="H197" s="27"/>
      <c r="I197" s="28"/>
      <c r="J197" s="19"/>
      <c r="K197" s="28"/>
      <c r="L197" s="29" t="str">
        <f aca="false">IF(AC197="","",LEFT(AC197,LEN(AC197)-2))</f>
        <v/>
      </c>
      <c r="M197" s="30"/>
      <c r="N197" s="30"/>
      <c r="O197" s="32" t="str">
        <f aca="false">IF(TRIM(C197&amp;"")="","",RIGHT(SUBSTITUTE(SUBSTITUTE(C197&amp;""," ",""),"*",""),4))</f>
        <v/>
      </c>
      <c r="P197" s="32" t="n">
        <f aca="false">IF(O197="",0,IFERROR(MATCH(O197,Vans!$D$2:$D$51,0),IFERROR(MATCH(VALUE(O197),Vans!$D$2:$D$51,0),0)))</f>
        <v>0</v>
      </c>
      <c r="Q197" s="32" t="str">
        <f aca="false">IF(P197=0,"",INDEX(Vans!$A$2:$A$51,P197)&amp;"")</f>
        <v/>
      </c>
      <c r="R197" s="32" t="str">
        <f aca="false">IF(A197="","",IF(TRIM(D197&amp;"")&lt;&gt;"",SUBSTITUTE(UPPER(TRIM(D197&amp;""))," ",""),SUBSTITUTE(UPPER(Q197)," ","")))</f>
        <v/>
      </c>
      <c r="S197" s="32" t="n">
        <f aca="false">IF(R197="",0,IFERROR(MATCH(R197,Vans!$G$2:$G$51,0),0))</f>
        <v>0</v>
      </c>
      <c r="T197" s="32" t="str">
        <f aca="false">IF(S197=0,"",INDEX(Vans!$B$2:$B$51,S197)&amp;"")</f>
        <v/>
      </c>
      <c r="U197" s="32" t="str">
        <f aca="false">IF(S197=0,"",INDEX(Vans!$C$2:$C$51,S197))</f>
        <v/>
      </c>
      <c r="V197" s="32" t="str">
        <f aca="false">IF(TRIM(F197&amp;"")="","",IF(ISNUMBER(SEARCH("adblue",F197)),"AdBlue",IF(OR(ISNUMBER(SEARCH("diesel",F197)),ISNUMBER(SEARCH("derv",F197)),ISNUMBER(SEARCH("ulsd",F197))),"Diesel",IF(OR(ISNUMBER(SEARCH("unleaded",F197)),ISNUMBER(SEARCH("petrol",F197)),ISNUMBER(SEARCH("ulp",F197))),"Petrol",IF(OR(ISNUMBER(SEARCH("electric",F197)),ISNUMBER(SEARCH("charg",F197)),ISNUMBER(SEARCH("kwh",F197))),"Electric","Other")))))</f>
        <v/>
      </c>
      <c r="W197" s="34" t="str">
        <f aca="false">IF(TRIM(B197&amp;"")&lt;&gt;"",IFERROR(MOD(B197*1,1),""),IF(A197="","",IFERROR(IF(MOD(A197*1,1)&gt;0,MOD(A197*1,1),""),"")))</f>
        <v/>
      </c>
      <c r="X197" s="35" t="str">
        <f aca="false">IF(A197="","",IFERROR(INT(A197*1),""))</f>
        <v/>
      </c>
      <c r="Y197" s="32" t="str">
        <f aca="false">IF(OR(X197="",NOT(OR(V197="Diesel",V197="Petrol"))),"",MAX(IF(O197="",0,COUNTIFS($O$2:$O$501,O197,$X$2:$X$501,X197,$V$2:$V$501,"Diesel")+COUNTIFS($O$2:$O$501,O197,$X$2:$X$501,X197,$V$2:$V$501,"Petrol")),IF(R197="",0,COUNTIFS($R$2:$R$501,R197,$X$2:$X$501,X197,$V$2:$V$501,"Diesel")+COUNTIFS($R$2:$R$501,R197,$X$2:$X$501,X197,$V$2:$V$501,"Petrol"))))</f>
        <v/>
      </c>
      <c r="Z197" s="32" t="str">
        <f aca="false">IF(OR(R197="",TRIM(I197&amp;"")="",NOT(OR(V197="Diesel",V197="Petrol"))),"",IFERROR(_xlfn.MAXIFS($I$2:$I$501,$R$2:$R$501,R197,$I$2:$I$501,"&lt;"&amp;I197,$V$2:$V$501,"&lt;&gt;AdBlue",$V$2:$V$501,"&lt;&gt;Other"),""))</f>
        <v/>
      </c>
      <c r="AA197" s="32" t="str">
        <f aca="false">IF(OR(Z197="",N(Z197)=0),"",I197-Z197)</f>
        <v/>
      </c>
      <c r="AB197" s="32" t="str">
        <f aca="false">IF(OR(R197="",TRIM(I197&amp;"")="",X197=""),"",IFERROR(_xlfn.MAXIFS($I$2:$I$501,$R$2:$R$501,R197,$X$2:$X$501,"&lt;"&amp;X197),""))</f>
        <v/>
      </c>
      <c r="AC197" s="32" t="str">
        <f aca="false">IF(V197="Other","Not fuel, ","")&amp;IFERROR(IF(AND(T197&lt;&gt;"",OR(AND(V197="Diesel",T197&lt;&gt;"Diesel"),AND(V197="Petrol",T197&lt;&gt;"Petrol",T197&lt;&gt;"Plug-in hybrid"),AND(V197="Electric",T197&lt;&gt;"Electric",T197&lt;&gt;"Plug-in hybrid"))),"Wrong fuel for this van, ",""),"")&amp;IFERROR(IF(AND(OR(V197="Diesel",V197="Petrol"),N(U197)&gt;0,G197*1&gt;N(U197)*(1+TankMargin)),"More than the tank holds, ",""),"")&amp;IF(AND(TRIM(D197&amp;"")&lt;&gt;"",Q197&lt;&gt;"",SUBSTITUTE(UPPER(Q197)," ","")&lt;&gt;R197),"Card used in another van, ","")&amp;IF(AND(TRIM(D197&amp;"")&lt;&gt;"",S197=0),"Not one of your vans, ","")&amp;IF(AND(A197&lt;&gt;"",R197="",O197&lt;&gt;"",P197=0),"Card not on your Vans list, ","")&amp;IF(N(Y197)&gt;1,"Filled twice that day, ","")&amp;IFERROR(IF(AND(AA197&lt;&gt;"",AA197&lt;MinMiles),"Only "&amp;TEXT(AA197,"#,##0")&amp;" miles since the previous fill, ",""),"")&amp;IFERROR(IF(AND(AB197&lt;&gt;"",N(AB197)&gt;0,I197*1&lt;N(AB197)),"Pump mileage lower than before, ",""),"")&amp;IFERROR(IF(AND(TRIM(I197&amp;"")&lt;&gt;"",TRIM(K197&amp;"")&lt;&gt;"",ABS(I197*1-K197*1)&gt;MileTolerance),"Pump mileage off from the odometer, ",""),"")&amp;IF(J197="No","No receipt from the driver, ","")&amp;IFERROR(IF(AND(W197&lt;&gt;"",OR(W197&lt;DayStart,W197&gt;DayEnd)),"Outside working hours, ",""),"")&amp;IFERROR(IF(AND(X197&lt;&gt;"",WEEKDAY(X197,2)=6,FlagSat="Yes"),"Saturday, ",""),"")&amp;IFERROR(IF(AND(X197&lt;&gt;"",WEEKDAY(X197,2)=7,FlagSun="Yes"),"Sunday, ",""),"")&amp;IF(AND(FlagPremium="Yes",OR(V197="Diesel",V197="Petrol"),OR(ISNUMBER(SEARCH("super",F197)),ISNUMBER(SEARCH("premium",F197)),ISNUMBER(SEARCH("ultimate",F197)),ISNUMBER(SEARCH("v-power",F197)),ISNUMBER(SEARCH("momentum",F197)),ISNUMBER(SEARCH("supreme",F197)))),"Premium fuel, ","")</f>
        <v/>
      </c>
      <c r="AD197" s="32" t="n">
        <f aca="false">IF(AC197="",0,1)</f>
        <v>0</v>
      </c>
      <c r="AE197" s="32" t="n">
        <f aca="false">IF(A197="",0,1)</f>
        <v>0</v>
      </c>
    </row>
    <row r="198" customFormat="false" ht="15" hidden="false" customHeight="false" outlineLevel="0" collapsed="false">
      <c r="A198" s="24"/>
      <c r="B198" s="25"/>
      <c r="C198" s="21"/>
      <c r="D198" s="19"/>
      <c r="E198" s="19"/>
      <c r="F198" s="19"/>
      <c r="G198" s="26"/>
      <c r="H198" s="27"/>
      <c r="I198" s="28"/>
      <c r="J198" s="19"/>
      <c r="K198" s="28"/>
      <c r="L198" s="29" t="str">
        <f aca="false">IF(AC198="","",LEFT(AC198,LEN(AC198)-2))</f>
        <v/>
      </c>
      <c r="M198" s="30"/>
      <c r="N198" s="30"/>
      <c r="O198" s="32" t="str">
        <f aca="false">IF(TRIM(C198&amp;"")="","",RIGHT(SUBSTITUTE(SUBSTITUTE(C198&amp;""," ",""),"*",""),4))</f>
        <v/>
      </c>
      <c r="P198" s="32" t="n">
        <f aca="false">IF(O198="",0,IFERROR(MATCH(O198,Vans!$D$2:$D$51,0),IFERROR(MATCH(VALUE(O198),Vans!$D$2:$D$51,0),0)))</f>
        <v>0</v>
      </c>
      <c r="Q198" s="32" t="str">
        <f aca="false">IF(P198=0,"",INDEX(Vans!$A$2:$A$51,P198)&amp;"")</f>
        <v/>
      </c>
      <c r="R198" s="32" t="str">
        <f aca="false">IF(A198="","",IF(TRIM(D198&amp;"")&lt;&gt;"",SUBSTITUTE(UPPER(TRIM(D198&amp;""))," ",""),SUBSTITUTE(UPPER(Q198)," ","")))</f>
        <v/>
      </c>
      <c r="S198" s="32" t="n">
        <f aca="false">IF(R198="",0,IFERROR(MATCH(R198,Vans!$G$2:$G$51,0),0))</f>
        <v>0</v>
      </c>
      <c r="T198" s="32" t="str">
        <f aca="false">IF(S198=0,"",INDEX(Vans!$B$2:$B$51,S198)&amp;"")</f>
        <v/>
      </c>
      <c r="U198" s="32" t="str">
        <f aca="false">IF(S198=0,"",INDEX(Vans!$C$2:$C$51,S198))</f>
        <v/>
      </c>
      <c r="V198" s="32" t="str">
        <f aca="false">IF(TRIM(F198&amp;"")="","",IF(ISNUMBER(SEARCH("adblue",F198)),"AdBlue",IF(OR(ISNUMBER(SEARCH("diesel",F198)),ISNUMBER(SEARCH("derv",F198)),ISNUMBER(SEARCH("ulsd",F198))),"Diesel",IF(OR(ISNUMBER(SEARCH("unleaded",F198)),ISNUMBER(SEARCH("petrol",F198)),ISNUMBER(SEARCH("ulp",F198))),"Petrol",IF(OR(ISNUMBER(SEARCH("electric",F198)),ISNUMBER(SEARCH("charg",F198)),ISNUMBER(SEARCH("kwh",F198))),"Electric","Other")))))</f>
        <v/>
      </c>
      <c r="W198" s="34" t="str">
        <f aca="false">IF(TRIM(B198&amp;"")&lt;&gt;"",IFERROR(MOD(B198*1,1),""),IF(A198="","",IFERROR(IF(MOD(A198*1,1)&gt;0,MOD(A198*1,1),""),"")))</f>
        <v/>
      </c>
      <c r="X198" s="35" t="str">
        <f aca="false">IF(A198="","",IFERROR(INT(A198*1),""))</f>
        <v/>
      </c>
      <c r="Y198" s="32" t="str">
        <f aca="false">IF(OR(X198="",NOT(OR(V198="Diesel",V198="Petrol"))),"",MAX(IF(O198="",0,COUNTIFS($O$2:$O$501,O198,$X$2:$X$501,X198,$V$2:$V$501,"Diesel")+COUNTIFS($O$2:$O$501,O198,$X$2:$X$501,X198,$V$2:$V$501,"Petrol")),IF(R198="",0,COUNTIFS($R$2:$R$501,R198,$X$2:$X$501,X198,$V$2:$V$501,"Diesel")+COUNTIFS($R$2:$R$501,R198,$X$2:$X$501,X198,$V$2:$V$501,"Petrol"))))</f>
        <v/>
      </c>
      <c r="Z198" s="32" t="str">
        <f aca="false">IF(OR(R198="",TRIM(I198&amp;"")="",NOT(OR(V198="Diesel",V198="Petrol"))),"",IFERROR(_xlfn.MAXIFS($I$2:$I$501,$R$2:$R$501,R198,$I$2:$I$501,"&lt;"&amp;I198,$V$2:$V$501,"&lt;&gt;AdBlue",$V$2:$V$501,"&lt;&gt;Other"),""))</f>
        <v/>
      </c>
      <c r="AA198" s="32" t="str">
        <f aca="false">IF(OR(Z198="",N(Z198)=0),"",I198-Z198)</f>
        <v/>
      </c>
      <c r="AB198" s="32" t="str">
        <f aca="false">IF(OR(R198="",TRIM(I198&amp;"")="",X198=""),"",IFERROR(_xlfn.MAXIFS($I$2:$I$501,$R$2:$R$501,R198,$X$2:$X$501,"&lt;"&amp;X198),""))</f>
        <v/>
      </c>
      <c r="AC198" s="32" t="str">
        <f aca="false">IF(V198="Other","Not fuel, ","")&amp;IFERROR(IF(AND(T198&lt;&gt;"",OR(AND(V198="Diesel",T198&lt;&gt;"Diesel"),AND(V198="Petrol",T198&lt;&gt;"Petrol",T198&lt;&gt;"Plug-in hybrid"),AND(V198="Electric",T198&lt;&gt;"Electric",T198&lt;&gt;"Plug-in hybrid"))),"Wrong fuel for this van, ",""),"")&amp;IFERROR(IF(AND(OR(V198="Diesel",V198="Petrol"),N(U198)&gt;0,G198*1&gt;N(U198)*(1+TankMargin)),"More than the tank holds, ",""),"")&amp;IF(AND(TRIM(D198&amp;"")&lt;&gt;"",Q198&lt;&gt;"",SUBSTITUTE(UPPER(Q198)," ","")&lt;&gt;R198),"Card used in another van, ","")&amp;IF(AND(TRIM(D198&amp;"")&lt;&gt;"",S198=0),"Not one of your vans, ","")&amp;IF(AND(A198&lt;&gt;"",R198="",O198&lt;&gt;"",P198=0),"Card not on your Vans list, ","")&amp;IF(N(Y198)&gt;1,"Filled twice that day, ","")&amp;IFERROR(IF(AND(AA198&lt;&gt;"",AA198&lt;MinMiles),"Only "&amp;TEXT(AA198,"#,##0")&amp;" miles since the previous fill, ",""),"")&amp;IFERROR(IF(AND(AB198&lt;&gt;"",N(AB198)&gt;0,I198*1&lt;N(AB198)),"Pump mileage lower than before, ",""),"")&amp;IFERROR(IF(AND(TRIM(I198&amp;"")&lt;&gt;"",TRIM(K198&amp;"")&lt;&gt;"",ABS(I198*1-K198*1)&gt;MileTolerance),"Pump mileage off from the odometer, ",""),"")&amp;IF(J198="No","No receipt from the driver, ","")&amp;IFERROR(IF(AND(W198&lt;&gt;"",OR(W198&lt;DayStart,W198&gt;DayEnd)),"Outside working hours, ",""),"")&amp;IFERROR(IF(AND(X198&lt;&gt;"",WEEKDAY(X198,2)=6,FlagSat="Yes"),"Saturday, ",""),"")&amp;IFERROR(IF(AND(X198&lt;&gt;"",WEEKDAY(X198,2)=7,FlagSun="Yes"),"Sunday, ",""),"")&amp;IF(AND(FlagPremium="Yes",OR(V198="Diesel",V198="Petrol"),OR(ISNUMBER(SEARCH("super",F198)),ISNUMBER(SEARCH("premium",F198)),ISNUMBER(SEARCH("ultimate",F198)),ISNUMBER(SEARCH("v-power",F198)),ISNUMBER(SEARCH("momentum",F198)),ISNUMBER(SEARCH("supreme",F198)))),"Premium fuel, ","")</f>
        <v/>
      </c>
      <c r="AD198" s="32" t="n">
        <f aca="false">IF(AC198="",0,1)</f>
        <v>0</v>
      </c>
      <c r="AE198" s="32" t="n">
        <f aca="false">IF(A198="",0,1)</f>
        <v>0</v>
      </c>
    </row>
    <row r="199" customFormat="false" ht="15" hidden="false" customHeight="false" outlineLevel="0" collapsed="false">
      <c r="A199" s="24"/>
      <c r="B199" s="25"/>
      <c r="C199" s="21"/>
      <c r="D199" s="19"/>
      <c r="E199" s="19"/>
      <c r="F199" s="19"/>
      <c r="G199" s="26"/>
      <c r="H199" s="27"/>
      <c r="I199" s="28"/>
      <c r="J199" s="19"/>
      <c r="K199" s="28"/>
      <c r="L199" s="29" t="str">
        <f aca="false">IF(AC199="","",LEFT(AC199,LEN(AC199)-2))</f>
        <v/>
      </c>
      <c r="M199" s="30"/>
      <c r="N199" s="30"/>
      <c r="O199" s="32" t="str">
        <f aca="false">IF(TRIM(C199&amp;"")="","",RIGHT(SUBSTITUTE(SUBSTITUTE(C199&amp;""," ",""),"*",""),4))</f>
        <v/>
      </c>
      <c r="P199" s="32" t="n">
        <f aca="false">IF(O199="",0,IFERROR(MATCH(O199,Vans!$D$2:$D$51,0),IFERROR(MATCH(VALUE(O199),Vans!$D$2:$D$51,0),0)))</f>
        <v>0</v>
      </c>
      <c r="Q199" s="32" t="str">
        <f aca="false">IF(P199=0,"",INDEX(Vans!$A$2:$A$51,P199)&amp;"")</f>
        <v/>
      </c>
      <c r="R199" s="32" t="str">
        <f aca="false">IF(A199="","",IF(TRIM(D199&amp;"")&lt;&gt;"",SUBSTITUTE(UPPER(TRIM(D199&amp;""))," ",""),SUBSTITUTE(UPPER(Q199)," ","")))</f>
        <v/>
      </c>
      <c r="S199" s="32" t="n">
        <f aca="false">IF(R199="",0,IFERROR(MATCH(R199,Vans!$G$2:$G$51,0),0))</f>
        <v>0</v>
      </c>
      <c r="T199" s="32" t="str">
        <f aca="false">IF(S199=0,"",INDEX(Vans!$B$2:$B$51,S199)&amp;"")</f>
        <v/>
      </c>
      <c r="U199" s="32" t="str">
        <f aca="false">IF(S199=0,"",INDEX(Vans!$C$2:$C$51,S199))</f>
        <v/>
      </c>
      <c r="V199" s="32" t="str">
        <f aca="false">IF(TRIM(F199&amp;"")="","",IF(ISNUMBER(SEARCH("adblue",F199)),"AdBlue",IF(OR(ISNUMBER(SEARCH("diesel",F199)),ISNUMBER(SEARCH("derv",F199)),ISNUMBER(SEARCH("ulsd",F199))),"Diesel",IF(OR(ISNUMBER(SEARCH("unleaded",F199)),ISNUMBER(SEARCH("petrol",F199)),ISNUMBER(SEARCH("ulp",F199))),"Petrol",IF(OR(ISNUMBER(SEARCH("electric",F199)),ISNUMBER(SEARCH("charg",F199)),ISNUMBER(SEARCH("kwh",F199))),"Electric","Other")))))</f>
        <v/>
      </c>
      <c r="W199" s="34" t="str">
        <f aca="false">IF(TRIM(B199&amp;"")&lt;&gt;"",IFERROR(MOD(B199*1,1),""),IF(A199="","",IFERROR(IF(MOD(A199*1,1)&gt;0,MOD(A199*1,1),""),"")))</f>
        <v/>
      </c>
      <c r="X199" s="35" t="str">
        <f aca="false">IF(A199="","",IFERROR(INT(A199*1),""))</f>
        <v/>
      </c>
      <c r="Y199" s="32" t="str">
        <f aca="false">IF(OR(X199="",NOT(OR(V199="Diesel",V199="Petrol"))),"",MAX(IF(O199="",0,COUNTIFS($O$2:$O$501,O199,$X$2:$X$501,X199,$V$2:$V$501,"Diesel")+COUNTIFS($O$2:$O$501,O199,$X$2:$X$501,X199,$V$2:$V$501,"Petrol")),IF(R199="",0,COUNTIFS($R$2:$R$501,R199,$X$2:$X$501,X199,$V$2:$V$501,"Diesel")+COUNTIFS($R$2:$R$501,R199,$X$2:$X$501,X199,$V$2:$V$501,"Petrol"))))</f>
        <v/>
      </c>
      <c r="Z199" s="32" t="str">
        <f aca="false">IF(OR(R199="",TRIM(I199&amp;"")="",NOT(OR(V199="Diesel",V199="Petrol"))),"",IFERROR(_xlfn.MAXIFS($I$2:$I$501,$R$2:$R$501,R199,$I$2:$I$501,"&lt;"&amp;I199,$V$2:$V$501,"&lt;&gt;AdBlue",$V$2:$V$501,"&lt;&gt;Other"),""))</f>
        <v/>
      </c>
      <c r="AA199" s="32" t="str">
        <f aca="false">IF(OR(Z199="",N(Z199)=0),"",I199-Z199)</f>
        <v/>
      </c>
      <c r="AB199" s="32" t="str">
        <f aca="false">IF(OR(R199="",TRIM(I199&amp;"")="",X199=""),"",IFERROR(_xlfn.MAXIFS($I$2:$I$501,$R$2:$R$501,R199,$X$2:$X$501,"&lt;"&amp;X199),""))</f>
        <v/>
      </c>
      <c r="AC199" s="32" t="str">
        <f aca="false">IF(V199="Other","Not fuel, ","")&amp;IFERROR(IF(AND(T199&lt;&gt;"",OR(AND(V199="Diesel",T199&lt;&gt;"Diesel"),AND(V199="Petrol",T199&lt;&gt;"Petrol",T199&lt;&gt;"Plug-in hybrid"),AND(V199="Electric",T199&lt;&gt;"Electric",T199&lt;&gt;"Plug-in hybrid"))),"Wrong fuel for this van, ",""),"")&amp;IFERROR(IF(AND(OR(V199="Diesel",V199="Petrol"),N(U199)&gt;0,G199*1&gt;N(U199)*(1+TankMargin)),"More than the tank holds, ",""),"")&amp;IF(AND(TRIM(D199&amp;"")&lt;&gt;"",Q199&lt;&gt;"",SUBSTITUTE(UPPER(Q199)," ","")&lt;&gt;R199),"Card used in another van, ","")&amp;IF(AND(TRIM(D199&amp;"")&lt;&gt;"",S199=0),"Not one of your vans, ","")&amp;IF(AND(A199&lt;&gt;"",R199="",O199&lt;&gt;"",P199=0),"Card not on your Vans list, ","")&amp;IF(N(Y199)&gt;1,"Filled twice that day, ","")&amp;IFERROR(IF(AND(AA199&lt;&gt;"",AA199&lt;MinMiles),"Only "&amp;TEXT(AA199,"#,##0")&amp;" miles since the previous fill, ",""),"")&amp;IFERROR(IF(AND(AB199&lt;&gt;"",N(AB199)&gt;0,I199*1&lt;N(AB199)),"Pump mileage lower than before, ",""),"")&amp;IFERROR(IF(AND(TRIM(I199&amp;"")&lt;&gt;"",TRIM(K199&amp;"")&lt;&gt;"",ABS(I199*1-K199*1)&gt;MileTolerance),"Pump mileage off from the odometer, ",""),"")&amp;IF(J199="No","No receipt from the driver, ","")&amp;IFERROR(IF(AND(W199&lt;&gt;"",OR(W199&lt;DayStart,W199&gt;DayEnd)),"Outside working hours, ",""),"")&amp;IFERROR(IF(AND(X199&lt;&gt;"",WEEKDAY(X199,2)=6,FlagSat="Yes"),"Saturday, ",""),"")&amp;IFERROR(IF(AND(X199&lt;&gt;"",WEEKDAY(X199,2)=7,FlagSun="Yes"),"Sunday, ",""),"")&amp;IF(AND(FlagPremium="Yes",OR(V199="Diesel",V199="Petrol"),OR(ISNUMBER(SEARCH("super",F199)),ISNUMBER(SEARCH("premium",F199)),ISNUMBER(SEARCH("ultimate",F199)),ISNUMBER(SEARCH("v-power",F199)),ISNUMBER(SEARCH("momentum",F199)),ISNUMBER(SEARCH("supreme",F199)))),"Premium fuel, ","")</f>
        <v/>
      </c>
      <c r="AD199" s="32" t="n">
        <f aca="false">IF(AC199="",0,1)</f>
        <v>0</v>
      </c>
      <c r="AE199" s="32" t="n">
        <f aca="false">IF(A199="",0,1)</f>
        <v>0</v>
      </c>
    </row>
    <row r="200" customFormat="false" ht="15" hidden="false" customHeight="false" outlineLevel="0" collapsed="false">
      <c r="A200" s="24"/>
      <c r="B200" s="25"/>
      <c r="C200" s="21"/>
      <c r="D200" s="19"/>
      <c r="E200" s="19"/>
      <c r="F200" s="19"/>
      <c r="G200" s="26"/>
      <c r="H200" s="27"/>
      <c r="I200" s="28"/>
      <c r="J200" s="19"/>
      <c r="K200" s="28"/>
      <c r="L200" s="29" t="str">
        <f aca="false">IF(AC200="","",LEFT(AC200,LEN(AC200)-2))</f>
        <v/>
      </c>
      <c r="M200" s="30"/>
      <c r="N200" s="30"/>
      <c r="O200" s="32" t="str">
        <f aca="false">IF(TRIM(C200&amp;"")="","",RIGHT(SUBSTITUTE(SUBSTITUTE(C200&amp;""," ",""),"*",""),4))</f>
        <v/>
      </c>
      <c r="P200" s="32" t="n">
        <f aca="false">IF(O200="",0,IFERROR(MATCH(O200,Vans!$D$2:$D$51,0),IFERROR(MATCH(VALUE(O200),Vans!$D$2:$D$51,0),0)))</f>
        <v>0</v>
      </c>
      <c r="Q200" s="32" t="str">
        <f aca="false">IF(P200=0,"",INDEX(Vans!$A$2:$A$51,P200)&amp;"")</f>
        <v/>
      </c>
      <c r="R200" s="32" t="str">
        <f aca="false">IF(A200="","",IF(TRIM(D200&amp;"")&lt;&gt;"",SUBSTITUTE(UPPER(TRIM(D200&amp;""))," ",""),SUBSTITUTE(UPPER(Q200)," ","")))</f>
        <v/>
      </c>
      <c r="S200" s="32" t="n">
        <f aca="false">IF(R200="",0,IFERROR(MATCH(R200,Vans!$G$2:$G$51,0),0))</f>
        <v>0</v>
      </c>
      <c r="T200" s="32" t="str">
        <f aca="false">IF(S200=0,"",INDEX(Vans!$B$2:$B$51,S200)&amp;"")</f>
        <v/>
      </c>
      <c r="U200" s="32" t="str">
        <f aca="false">IF(S200=0,"",INDEX(Vans!$C$2:$C$51,S200))</f>
        <v/>
      </c>
      <c r="V200" s="32" t="str">
        <f aca="false">IF(TRIM(F200&amp;"")="","",IF(ISNUMBER(SEARCH("adblue",F200)),"AdBlue",IF(OR(ISNUMBER(SEARCH("diesel",F200)),ISNUMBER(SEARCH("derv",F200)),ISNUMBER(SEARCH("ulsd",F200))),"Diesel",IF(OR(ISNUMBER(SEARCH("unleaded",F200)),ISNUMBER(SEARCH("petrol",F200)),ISNUMBER(SEARCH("ulp",F200))),"Petrol",IF(OR(ISNUMBER(SEARCH("electric",F200)),ISNUMBER(SEARCH("charg",F200)),ISNUMBER(SEARCH("kwh",F200))),"Electric","Other")))))</f>
        <v/>
      </c>
      <c r="W200" s="34" t="str">
        <f aca="false">IF(TRIM(B200&amp;"")&lt;&gt;"",IFERROR(MOD(B200*1,1),""),IF(A200="","",IFERROR(IF(MOD(A200*1,1)&gt;0,MOD(A200*1,1),""),"")))</f>
        <v/>
      </c>
      <c r="X200" s="35" t="str">
        <f aca="false">IF(A200="","",IFERROR(INT(A200*1),""))</f>
        <v/>
      </c>
      <c r="Y200" s="32" t="str">
        <f aca="false">IF(OR(X200="",NOT(OR(V200="Diesel",V200="Petrol"))),"",MAX(IF(O200="",0,COUNTIFS($O$2:$O$501,O200,$X$2:$X$501,X200,$V$2:$V$501,"Diesel")+COUNTIFS($O$2:$O$501,O200,$X$2:$X$501,X200,$V$2:$V$501,"Petrol")),IF(R200="",0,COUNTIFS($R$2:$R$501,R200,$X$2:$X$501,X200,$V$2:$V$501,"Diesel")+COUNTIFS($R$2:$R$501,R200,$X$2:$X$501,X200,$V$2:$V$501,"Petrol"))))</f>
        <v/>
      </c>
      <c r="Z200" s="32" t="str">
        <f aca="false">IF(OR(R200="",TRIM(I200&amp;"")="",NOT(OR(V200="Diesel",V200="Petrol"))),"",IFERROR(_xlfn.MAXIFS($I$2:$I$501,$R$2:$R$501,R200,$I$2:$I$501,"&lt;"&amp;I200,$V$2:$V$501,"&lt;&gt;AdBlue",$V$2:$V$501,"&lt;&gt;Other"),""))</f>
        <v/>
      </c>
      <c r="AA200" s="32" t="str">
        <f aca="false">IF(OR(Z200="",N(Z200)=0),"",I200-Z200)</f>
        <v/>
      </c>
      <c r="AB200" s="32" t="str">
        <f aca="false">IF(OR(R200="",TRIM(I200&amp;"")="",X200=""),"",IFERROR(_xlfn.MAXIFS($I$2:$I$501,$R$2:$R$501,R200,$X$2:$X$501,"&lt;"&amp;X200),""))</f>
        <v/>
      </c>
      <c r="AC200" s="32" t="str">
        <f aca="false">IF(V200="Other","Not fuel, ","")&amp;IFERROR(IF(AND(T200&lt;&gt;"",OR(AND(V200="Diesel",T200&lt;&gt;"Diesel"),AND(V200="Petrol",T200&lt;&gt;"Petrol",T200&lt;&gt;"Plug-in hybrid"),AND(V200="Electric",T200&lt;&gt;"Electric",T200&lt;&gt;"Plug-in hybrid"))),"Wrong fuel for this van, ",""),"")&amp;IFERROR(IF(AND(OR(V200="Diesel",V200="Petrol"),N(U200)&gt;0,G200*1&gt;N(U200)*(1+TankMargin)),"More than the tank holds, ",""),"")&amp;IF(AND(TRIM(D200&amp;"")&lt;&gt;"",Q200&lt;&gt;"",SUBSTITUTE(UPPER(Q200)," ","")&lt;&gt;R200),"Card used in another van, ","")&amp;IF(AND(TRIM(D200&amp;"")&lt;&gt;"",S200=0),"Not one of your vans, ","")&amp;IF(AND(A200&lt;&gt;"",R200="",O200&lt;&gt;"",P200=0),"Card not on your Vans list, ","")&amp;IF(N(Y200)&gt;1,"Filled twice that day, ","")&amp;IFERROR(IF(AND(AA200&lt;&gt;"",AA200&lt;MinMiles),"Only "&amp;TEXT(AA200,"#,##0")&amp;" miles since the previous fill, ",""),"")&amp;IFERROR(IF(AND(AB200&lt;&gt;"",N(AB200)&gt;0,I200*1&lt;N(AB200)),"Pump mileage lower than before, ",""),"")&amp;IFERROR(IF(AND(TRIM(I200&amp;"")&lt;&gt;"",TRIM(K200&amp;"")&lt;&gt;"",ABS(I200*1-K200*1)&gt;MileTolerance),"Pump mileage off from the odometer, ",""),"")&amp;IF(J200="No","No receipt from the driver, ","")&amp;IFERROR(IF(AND(W200&lt;&gt;"",OR(W200&lt;DayStart,W200&gt;DayEnd)),"Outside working hours, ",""),"")&amp;IFERROR(IF(AND(X200&lt;&gt;"",WEEKDAY(X200,2)=6,FlagSat="Yes"),"Saturday, ",""),"")&amp;IFERROR(IF(AND(X200&lt;&gt;"",WEEKDAY(X200,2)=7,FlagSun="Yes"),"Sunday, ",""),"")&amp;IF(AND(FlagPremium="Yes",OR(V200="Diesel",V200="Petrol"),OR(ISNUMBER(SEARCH("super",F200)),ISNUMBER(SEARCH("premium",F200)),ISNUMBER(SEARCH("ultimate",F200)),ISNUMBER(SEARCH("v-power",F200)),ISNUMBER(SEARCH("momentum",F200)),ISNUMBER(SEARCH("supreme",F200)))),"Premium fuel, ","")</f>
        <v/>
      </c>
      <c r="AD200" s="32" t="n">
        <f aca="false">IF(AC200="",0,1)</f>
        <v>0</v>
      </c>
      <c r="AE200" s="32" t="n">
        <f aca="false">IF(A200="",0,1)</f>
        <v>0</v>
      </c>
    </row>
    <row r="201" customFormat="false" ht="15" hidden="false" customHeight="false" outlineLevel="0" collapsed="false">
      <c r="A201" s="24"/>
      <c r="B201" s="25"/>
      <c r="C201" s="21"/>
      <c r="D201" s="19"/>
      <c r="E201" s="19"/>
      <c r="F201" s="19"/>
      <c r="G201" s="26"/>
      <c r="H201" s="27"/>
      <c r="I201" s="28"/>
      <c r="J201" s="19"/>
      <c r="K201" s="28"/>
      <c r="L201" s="29" t="str">
        <f aca="false">IF(AC201="","",LEFT(AC201,LEN(AC201)-2))</f>
        <v/>
      </c>
      <c r="M201" s="30"/>
      <c r="N201" s="30"/>
      <c r="O201" s="32" t="str">
        <f aca="false">IF(TRIM(C201&amp;"")="","",RIGHT(SUBSTITUTE(SUBSTITUTE(C201&amp;""," ",""),"*",""),4))</f>
        <v/>
      </c>
      <c r="P201" s="32" t="n">
        <f aca="false">IF(O201="",0,IFERROR(MATCH(O201,Vans!$D$2:$D$51,0),IFERROR(MATCH(VALUE(O201),Vans!$D$2:$D$51,0),0)))</f>
        <v>0</v>
      </c>
      <c r="Q201" s="32" t="str">
        <f aca="false">IF(P201=0,"",INDEX(Vans!$A$2:$A$51,P201)&amp;"")</f>
        <v/>
      </c>
      <c r="R201" s="32" t="str">
        <f aca="false">IF(A201="","",IF(TRIM(D201&amp;"")&lt;&gt;"",SUBSTITUTE(UPPER(TRIM(D201&amp;""))," ",""),SUBSTITUTE(UPPER(Q201)," ","")))</f>
        <v/>
      </c>
      <c r="S201" s="32" t="n">
        <f aca="false">IF(R201="",0,IFERROR(MATCH(R201,Vans!$G$2:$G$51,0),0))</f>
        <v>0</v>
      </c>
      <c r="T201" s="32" t="str">
        <f aca="false">IF(S201=0,"",INDEX(Vans!$B$2:$B$51,S201)&amp;"")</f>
        <v/>
      </c>
      <c r="U201" s="32" t="str">
        <f aca="false">IF(S201=0,"",INDEX(Vans!$C$2:$C$51,S201))</f>
        <v/>
      </c>
      <c r="V201" s="32" t="str">
        <f aca="false">IF(TRIM(F201&amp;"")="","",IF(ISNUMBER(SEARCH("adblue",F201)),"AdBlue",IF(OR(ISNUMBER(SEARCH("diesel",F201)),ISNUMBER(SEARCH("derv",F201)),ISNUMBER(SEARCH("ulsd",F201))),"Diesel",IF(OR(ISNUMBER(SEARCH("unleaded",F201)),ISNUMBER(SEARCH("petrol",F201)),ISNUMBER(SEARCH("ulp",F201))),"Petrol",IF(OR(ISNUMBER(SEARCH("electric",F201)),ISNUMBER(SEARCH("charg",F201)),ISNUMBER(SEARCH("kwh",F201))),"Electric","Other")))))</f>
        <v/>
      </c>
      <c r="W201" s="34" t="str">
        <f aca="false">IF(TRIM(B201&amp;"")&lt;&gt;"",IFERROR(MOD(B201*1,1),""),IF(A201="","",IFERROR(IF(MOD(A201*1,1)&gt;0,MOD(A201*1,1),""),"")))</f>
        <v/>
      </c>
      <c r="X201" s="35" t="str">
        <f aca="false">IF(A201="","",IFERROR(INT(A201*1),""))</f>
        <v/>
      </c>
      <c r="Y201" s="32" t="str">
        <f aca="false">IF(OR(X201="",NOT(OR(V201="Diesel",V201="Petrol"))),"",MAX(IF(O201="",0,COUNTIFS($O$2:$O$501,O201,$X$2:$X$501,X201,$V$2:$V$501,"Diesel")+COUNTIFS($O$2:$O$501,O201,$X$2:$X$501,X201,$V$2:$V$501,"Petrol")),IF(R201="",0,COUNTIFS($R$2:$R$501,R201,$X$2:$X$501,X201,$V$2:$V$501,"Diesel")+COUNTIFS($R$2:$R$501,R201,$X$2:$X$501,X201,$V$2:$V$501,"Petrol"))))</f>
        <v/>
      </c>
      <c r="Z201" s="32" t="str">
        <f aca="false">IF(OR(R201="",TRIM(I201&amp;"")="",NOT(OR(V201="Diesel",V201="Petrol"))),"",IFERROR(_xlfn.MAXIFS($I$2:$I$501,$R$2:$R$501,R201,$I$2:$I$501,"&lt;"&amp;I201,$V$2:$V$501,"&lt;&gt;AdBlue",$V$2:$V$501,"&lt;&gt;Other"),""))</f>
        <v/>
      </c>
      <c r="AA201" s="32" t="str">
        <f aca="false">IF(OR(Z201="",N(Z201)=0),"",I201-Z201)</f>
        <v/>
      </c>
      <c r="AB201" s="32" t="str">
        <f aca="false">IF(OR(R201="",TRIM(I201&amp;"")="",X201=""),"",IFERROR(_xlfn.MAXIFS($I$2:$I$501,$R$2:$R$501,R201,$X$2:$X$501,"&lt;"&amp;X201),""))</f>
        <v/>
      </c>
      <c r="AC201" s="32" t="str">
        <f aca="false">IF(V201="Other","Not fuel, ","")&amp;IFERROR(IF(AND(T201&lt;&gt;"",OR(AND(V201="Diesel",T201&lt;&gt;"Diesel"),AND(V201="Petrol",T201&lt;&gt;"Petrol",T201&lt;&gt;"Plug-in hybrid"),AND(V201="Electric",T201&lt;&gt;"Electric",T201&lt;&gt;"Plug-in hybrid"))),"Wrong fuel for this van, ",""),"")&amp;IFERROR(IF(AND(OR(V201="Diesel",V201="Petrol"),N(U201)&gt;0,G201*1&gt;N(U201)*(1+TankMargin)),"More than the tank holds, ",""),"")&amp;IF(AND(TRIM(D201&amp;"")&lt;&gt;"",Q201&lt;&gt;"",SUBSTITUTE(UPPER(Q201)," ","")&lt;&gt;R201),"Card used in another van, ","")&amp;IF(AND(TRIM(D201&amp;"")&lt;&gt;"",S201=0),"Not one of your vans, ","")&amp;IF(AND(A201&lt;&gt;"",R201="",O201&lt;&gt;"",P201=0),"Card not on your Vans list, ","")&amp;IF(N(Y201)&gt;1,"Filled twice that day, ","")&amp;IFERROR(IF(AND(AA201&lt;&gt;"",AA201&lt;MinMiles),"Only "&amp;TEXT(AA201,"#,##0")&amp;" miles since the previous fill, ",""),"")&amp;IFERROR(IF(AND(AB201&lt;&gt;"",N(AB201)&gt;0,I201*1&lt;N(AB201)),"Pump mileage lower than before, ",""),"")&amp;IFERROR(IF(AND(TRIM(I201&amp;"")&lt;&gt;"",TRIM(K201&amp;"")&lt;&gt;"",ABS(I201*1-K201*1)&gt;MileTolerance),"Pump mileage off from the odometer, ",""),"")&amp;IF(J201="No","No receipt from the driver, ","")&amp;IFERROR(IF(AND(W201&lt;&gt;"",OR(W201&lt;DayStart,W201&gt;DayEnd)),"Outside working hours, ",""),"")&amp;IFERROR(IF(AND(X201&lt;&gt;"",WEEKDAY(X201,2)=6,FlagSat="Yes"),"Saturday, ",""),"")&amp;IFERROR(IF(AND(X201&lt;&gt;"",WEEKDAY(X201,2)=7,FlagSun="Yes"),"Sunday, ",""),"")&amp;IF(AND(FlagPremium="Yes",OR(V201="Diesel",V201="Petrol"),OR(ISNUMBER(SEARCH("super",F201)),ISNUMBER(SEARCH("premium",F201)),ISNUMBER(SEARCH("ultimate",F201)),ISNUMBER(SEARCH("v-power",F201)),ISNUMBER(SEARCH("momentum",F201)),ISNUMBER(SEARCH("supreme",F201)))),"Premium fuel, ","")</f>
        <v/>
      </c>
      <c r="AD201" s="32" t="n">
        <f aca="false">IF(AC201="",0,1)</f>
        <v>0</v>
      </c>
      <c r="AE201" s="32" t="n">
        <f aca="false">IF(A201="",0,1)</f>
        <v>0</v>
      </c>
    </row>
    <row r="202" customFormat="false" ht="15" hidden="false" customHeight="false" outlineLevel="0" collapsed="false">
      <c r="A202" s="24"/>
      <c r="B202" s="25"/>
      <c r="C202" s="21"/>
      <c r="D202" s="19"/>
      <c r="E202" s="19"/>
      <c r="F202" s="19"/>
      <c r="G202" s="26"/>
      <c r="H202" s="27"/>
      <c r="I202" s="28"/>
      <c r="J202" s="19"/>
      <c r="K202" s="28"/>
      <c r="L202" s="29" t="str">
        <f aca="false">IF(AC202="","",LEFT(AC202,LEN(AC202)-2))</f>
        <v/>
      </c>
      <c r="M202" s="30"/>
      <c r="N202" s="30"/>
      <c r="O202" s="32" t="str">
        <f aca="false">IF(TRIM(C202&amp;"")="","",RIGHT(SUBSTITUTE(SUBSTITUTE(C202&amp;""," ",""),"*",""),4))</f>
        <v/>
      </c>
      <c r="P202" s="32" t="n">
        <f aca="false">IF(O202="",0,IFERROR(MATCH(O202,Vans!$D$2:$D$51,0),IFERROR(MATCH(VALUE(O202),Vans!$D$2:$D$51,0),0)))</f>
        <v>0</v>
      </c>
      <c r="Q202" s="32" t="str">
        <f aca="false">IF(P202=0,"",INDEX(Vans!$A$2:$A$51,P202)&amp;"")</f>
        <v/>
      </c>
      <c r="R202" s="32" t="str">
        <f aca="false">IF(A202="","",IF(TRIM(D202&amp;"")&lt;&gt;"",SUBSTITUTE(UPPER(TRIM(D202&amp;""))," ",""),SUBSTITUTE(UPPER(Q202)," ","")))</f>
        <v/>
      </c>
      <c r="S202" s="32" t="n">
        <f aca="false">IF(R202="",0,IFERROR(MATCH(R202,Vans!$G$2:$G$51,0),0))</f>
        <v>0</v>
      </c>
      <c r="T202" s="32" t="str">
        <f aca="false">IF(S202=0,"",INDEX(Vans!$B$2:$B$51,S202)&amp;"")</f>
        <v/>
      </c>
      <c r="U202" s="32" t="str">
        <f aca="false">IF(S202=0,"",INDEX(Vans!$C$2:$C$51,S202))</f>
        <v/>
      </c>
      <c r="V202" s="32" t="str">
        <f aca="false">IF(TRIM(F202&amp;"")="","",IF(ISNUMBER(SEARCH("adblue",F202)),"AdBlue",IF(OR(ISNUMBER(SEARCH("diesel",F202)),ISNUMBER(SEARCH("derv",F202)),ISNUMBER(SEARCH("ulsd",F202))),"Diesel",IF(OR(ISNUMBER(SEARCH("unleaded",F202)),ISNUMBER(SEARCH("petrol",F202)),ISNUMBER(SEARCH("ulp",F202))),"Petrol",IF(OR(ISNUMBER(SEARCH("electric",F202)),ISNUMBER(SEARCH("charg",F202)),ISNUMBER(SEARCH("kwh",F202))),"Electric","Other")))))</f>
        <v/>
      </c>
      <c r="W202" s="34" t="str">
        <f aca="false">IF(TRIM(B202&amp;"")&lt;&gt;"",IFERROR(MOD(B202*1,1),""),IF(A202="","",IFERROR(IF(MOD(A202*1,1)&gt;0,MOD(A202*1,1),""),"")))</f>
        <v/>
      </c>
      <c r="X202" s="35" t="str">
        <f aca="false">IF(A202="","",IFERROR(INT(A202*1),""))</f>
        <v/>
      </c>
      <c r="Y202" s="32" t="str">
        <f aca="false">IF(OR(X202="",NOT(OR(V202="Diesel",V202="Petrol"))),"",MAX(IF(O202="",0,COUNTIFS($O$2:$O$501,O202,$X$2:$X$501,X202,$V$2:$V$501,"Diesel")+COUNTIFS($O$2:$O$501,O202,$X$2:$X$501,X202,$V$2:$V$501,"Petrol")),IF(R202="",0,COUNTIFS($R$2:$R$501,R202,$X$2:$X$501,X202,$V$2:$V$501,"Diesel")+COUNTIFS($R$2:$R$501,R202,$X$2:$X$501,X202,$V$2:$V$501,"Petrol"))))</f>
        <v/>
      </c>
      <c r="Z202" s="32" t="str">
        <f aca="false">IF(OR(R202="",TRIM(I202&amp;"")="",NOT(OR(V202="Diesel",V202="Petrol"))),"",IFERROR(_xlfn.MAXIFS($I$2:$I$501,$R$2:$R$501,R202,$I$2:$I$501,"&lt;"&amp;I202,$V$2:$V$501,"&lt;&gt;AdBlue",$V$2:$V$501,"&lt;&gt;Other"),""))</f>
        <v/>
      </c>
      <c r="AA202" s="32" t="str">
        <f aca="false">IF(OR(Z202="",N(Z202)=0),"",I202-Z202)</f>
        <v/>
      </c>
      <c r="AB202" s="32" t="str">
        <f aca="false">IF(OR(R202="",TRIM(I202&amp;"")="",X202=""),"",IFERROR(_xlfn.MAXIFS($I$2:$I$501,$R$2:$R$501,R202,$X$2:$X$501,"&lt;"&amp;X202),""))</f>
        <v/>
      </c>
      <c r="AC202" s="32" t="str">
        <f aca="false">IF(V202="Other","Not fuel, ","")&amp;IFERROR(IF(AND(T202&lt;&gt;"",OR(AND(V202="Diesel",T202&lt;&gt;"Diesel"),AND(V202="Petrol",T202&lt;&gt;"Petrol",T202&lt;&gt;"Plug-in hybrid"),AND(V202="Electric",T202&lt;&gt;"Electric",T202&lt;&gt;"Plug-in hybrid"))),"Wrong fuel for this van, ",""),"")&amp;IFERROR(IF(AND(OR(V202="Diesel",V202="Petrol"),N(U202)&gt;0,G202*1&gt;N(U202)*(1+TankMargin)),"More than the tank holds, ",""),"")&amp;IF(AND(TRIM(D202&amp;"")&lt;&gt;"",Q202&lt;&gt;"",SUBSTITUTE(UPPER(Q202)," ","")&lt;&gt;R202),"Card used in another van, ","")&amp;IF(AND(TRIM(D202&amp;"")&lt;&gt;"",S202=0),"Not one of your vans, ","")&amp;IF(AND(A202&lt;&gt;"",R202="",O202&lt;&gt;"",P202=0),"Card not on your Vans list, ","")&amp;IF(N(Y202)&gt;1,"Filled twice that day, ","")&amp;IFERROR(IF(AND(AA202&lt;&gt;"",AA202&lt;MinMiles),"Only "&amp;TEXT(AA202,"#,##0")&amp;" miles since the previous fill, ",""),"")&amp;IFERROR(IF(AND(AB202&lt;&gt;"",N(AB202)&gt;0,I202*1&lt;N(AB202)),"Pump mileage lower than before, ",""),"")&amp;IFERROR(IF(AND(TRIM(I202&amp;"")&lt;&gt;"",TRIM(K202&amp;"")&lt;&gt;"",ABS(I202*1-K202*1)&gt;MileTolerance),"Pump mileage off from the odometer, ",""),"")&amp;IF(J202="No","No receipt from the driver, ","")&amp;IFERROR(IF(AND(W202&lt;&gt;"",OR(W202&lt;DayStart,W202&gt;DayEnd)),"Outside working hours, ",""),"")&amp;IFERROR(IF(AND(X202&lt;&gt;"",WEEKDAY(X202,2)=6,FlagSat="Yes"),"Saturday, ",""),"")&amp;IFERROR(IF(AND(X202&lt;&gt;"",WEEKDAY(X202,2)=7,FlagSun="Yes"),"Sunday, ",""),"")&amp;IF(AND(FlagPremium="Yes",OR(V202="Diesel",V202="Petrol"),OR(ISNUMBER(SEARCH("super",F202)),ISNUMBER(SEARCH("premium",F202)),ISNUMBER(SEARCH("ultimate",F202)),ISNUMBER(SEARCH("v-power",F202)),ISNUMBER(SEARCH("momentum",F202)),ISNUMBER(SEARCH("supreme",F202)))),"Premium fuel, ","")</f>
        <v/>
      </c>
      <c r="AD202" s="32" t="n">
        <f aca="false">IF(AC202="",0,1)</f>
        <v>0</v>
      </c>
      <c r="AE202" s="32" t="n">
        <f aca="false">IF(A202="",0,1)</f>
        <v>0</v>
      </c>
    </row>
    <row r="203" customFormat="false" ht="15" hidden="false" customHeight="false" outlineLevel="0" collapsed="false">
      <c r="A203" s="24"/>
      <c r="B203" s="25"/>
      <c r="C203" s="21"/>
      <c r="D203" s="19"/>
      <c r="E203" s="19"/>
      <c r="F203" s="19"/>
      <c r="G203" s="26"/>
      <c r="H203" s="27"/>
      <c r="I203" s="28"/>
      <c r="J203" s="19"/>
      <c r="K203" s="28"/>
      <c r="L203" s="29" t="str">
        <f aca="false">IF(AC203="","",LEFT(AC203,LEN(AC203)-2))</f>
        <v/>
      </c>
      <c r="M203" s="30"/>
      <c r="N203" s="30"/>
      <c r="O203" s="32" t="str">
        <f aca="false">IF(TRIM(C203&amp;"")="","",RIGHT(SUBSTITUTE(SUBSTITUTE(C203&amp;""," ",""),"*",""),4))</f>
        <v/>
      </c>
      <c r="P203" s="32" t="n">
        <f aca="false">IF(O203="",0,IFERROR(MATCH(O203,Vans!$D$2:$D$51,0),IFERROR(MATCH(VALUE(O203),Vans!$D$2:$D$51,0),0)))</f>
        <v>0</v>
      </c>
      <c r="Q203" s="32" t="str">
        <f aca="false">IF(P203=0,"",INDEX(Vans!$A$2:$A$51,P203)&amp;"")</f>
        <v/>
      </c>
      <c r="R203" s="32" t="str">
        <f aca="false">IF(A203="","",IF(TRIM(D203&amp;"")&lt;&gt;"",SUBSTITUTE(UPPER(TRIM(D203&amp;""))," ",""),SUBSTITUTE(UPPER(Q203)," ","")))</f>
        <v/>
      </c>
      <c r="S203" s="32" t="n">
        <f aca="false">IF(R203="",0,IFERROR(MATCH(R203,Vans!$G$2:$G$51,0),0))</f>
        <v>0</v>
      </c>
      <c r="T203" s="32" t="str">
        <f aca="false">IF(S203=0,"",INDEX(Vans!$B$2:$B$51,S203)&amp;"")</f>
        <v/>
      </c>
      <c r="U203" s="32" t="str">
        <f aca="false">IF(S203=0,"",INDEX(Vans!$C$2:$C$51,S203))</f>
        <v/>
      </c>
      <c r="V203" s="32" t="str">
        <f aca="false">IF(TRIM(F203&amp;"")="","",IF(ISNUMBER(SEARCH("adblue",F203)),"AdBlue",IF(OR(ISNUMBER(SEARCH("diesel",F203)),ISNUMBER(SEARCH("derv",F203)),ISNUMBER(SEARCH("ulsd",F203))),"Diesel",IF(OR(ISNUMBER(SEARCH("unleaded",F203)),ISNUMBER(SEARCH("petrol",F203)),ISNUMBER(SEARCH("ulp",F203))),"Petrol",IF(OR(ISNUMBER(SEARCH("electric",F203)),ISNUMBER(SEARCH("charg",F203)),ISNUMBER(SEARCH("kwh",F203))),"Electric","Other")))))</f>
        <v/>
      </c>
      <c r="W203" s="34" t="str">
        <f aca="false">IF(TRIM(B203&amp;"")&lt;&gt;"",IFERROR(MOD(B203*1,1),""),IF(A203="","",IFERROR(IF(MOD(A203*1,1)&gt;0,MOD(A203*1,1),""),"")))</f>
        <v/>
      </c>
      <c r="X203" s="35" t="str">
        <f aca="false">IF(A203="","",IFERROR(INT(A203*1),""))</f>
        <v/>
      </c>
      <c r="Y203" s="32" t="str">
        <f aca="false">IF(OR(X203="",NOT(OR(V203="Diesel",V203="Petrol"))),"",MAX(IF(O203="",0,COUNTIFS($O$2:$O$501,O203,$X$2:$X$501,X203,$V$2:$V$501,"Diesel")+COUNTIFS($O$2:$O$501,O203,$X$2:$X$501,X203,$V$2:$V$501,"Petrol")),IF(R203="",0,COUNTIFS($R$2:$R$501,R203,$X$2:$X$501,X203,$V$2:$V$501,"Diesel")+COUNTIFS($R$2:$R$501,R203,$X$2:$X$501,X203,$V$2:$V$501,"Petrol"))))</f>
        <v/>
      </c>
      <c r="Z203" s="32" t="str">
        <f aca="false">IF(OR(R203="",TRIM(I203&amp;"")="",NOT(OR(V203="Diesel",V203="Petrol"))),"",IFERROR(_xlfn.MAXIFS($I$2:$I$501,$R$2:$R$501,R203,$I$2:$I$501,"&lt;"&amp;I203,$V$2:$V$501,"&lt;&gt;AdBlue",$V$2:$V$501,"&lt;&gt;Other"),""))</f>
        <v/>
      </c>
      <c r="AA203" s="32" t="str">
        <f aca="false">IF(OR(Z203="",N(Z203)=0),"",I203-Z203)</f>
        <v/>
      </c>
      <c r="AB203" s="32" t="str">
        <f aca="false">IF(OR(R203="",TRIM(I203&amp;"")="",X203=""),"",IFERROR(_xlfn.MAXIFS($I$2:$I$501,$R$2:$R$501,R203,$X$2:$X$501,"&lt;"&amp;X203),""))</f>
        <v/>
      </c>
      <c r="AC203" s="32" t="str">
        <f aca="false">IF(V203="Other","Not fuel, ","")&amp;IFERROR(IF(AND(T203&lt;&gt;"",OR(AND(V203="Diesel",T203&lt;&gt;"Diesel"),AND(V203="Petrol",T203&lt;&gt;"Petrol",T203&lt;&gt;"Plug-in hybrid"),AND(V203="Electric",T203&lt;&gt;"Electric",T203&lt;&gt;"Plug-in hybrid"))),"Wrong fuel for this van, ",""),"")&amp;IFERROR(IF(AND(OR(V203="Diesel",V203="Petrol"),N(U203)&gt;0,G203*1&gt;N(U203)*(1+TankMargin)),"More than the tank holds, ",""),"")&amp;IF(AND(TRIM(D203&amp;"")&lt;&gt;"",Q203&lt;&gt;"",SUBSTITUTE(UPPER(Q203)," ","")&lt;&gt;R203),"Card used in another van, ","")&amp;IF(AND(TRIM(D203&amp;"")&lt;&gt;"",S203=0),"Not one of your vans, ","")&amp;IF(AND(A203&lt;&gt;"",R203="",O203&lt;&gt;"",P203=0),"Card not on your Vans list, ","")&amp;IF(N(Y203)&gt;1,"Filled twice that day, ","")&amp;IFERROR(IF(AND(AA203&lt;&gt;"",AA203&lt;MinMiles),"Only "&amp;TEXT(AA203,"#,##0")&amp;" miles since the previous fill, ",""),"")&amp;IFERROR(IF(AND(AB203&lt;&gt;"",N(AB203)&gt;0,I203*1&lt;N(AB203)),"Pump mileage lower than before, ",""),"")&amp;IFERROR(IF(AND(TRIM(I203&amp;"")&lt;&gt;"",TRIM(K203&amp;"")&lt;&gt;"",ABS(I203*1-K203*1)&gt;MileTolerance),"Pump mileage off from the odometer, ",""),"")&amp;IF(J203="No","No receipt from the driver, ","")&amp;IFERROR(IF(AND(W203&lt;&gt;"",OR(W203&lt;DayStart,W203&gt;DayEnd)),"Outside working hours, ",""),"")&amp;IFERROR(IF(AND(X203&lt;&gt;"",WEEKDAY(X203,2)=6,FlagSat="Yes"),"Saturday, ",""),"")&amp;IFERROR(IF(AND(X203&lt;&gt;"",WEEKDAY(X203,2)=7,FlagSun="Yes"),"Sunday, ",""),"")&amp;IF(AND(FlagPremium="Yes",OR(V203="Diesel",V203="Petrol"),OR(ISNUMBER(SEARCH("super",F203)),ISNUMBER(SEARCH("premium",F203)),ISNUMBER(SEARCH("ultimate",F203)),ISNUMBER(SEARCH("v-power",F203)),ISNUMBER(SEARCH("momentum",F203)),ISNUMBER(SEARCH("supreme",F203)))),"Premium fuel, ","")</f>
        <v/>
      </c>
      <c r="AD203" s="32" t="n">
        <f aca="false">IF(AC203="",0,1)</f>
        <v>0</v>
      </c>
      <c r="AE203" s="32" t="n">
        <f aca="false">IF(A203="",0,1)</f>
        <v>0</v>
      </c>
    </row>
    <row r="204" customFormat="false" ht="15" hidden="false" customHeight="false" outlineLevel="0" collapsed="false">
      <c r="A204" s="24"/>
      <c r="B204" s="25"/>
      <c r="C204" s="21"/>
      <c r="D204" s="19"/>
      <c r="E204" s="19"/>
      <c r="F204" s="19"/>
      <c r="G204" s="26"/>
      <c r="H204" s="27"/>
      <c r="I204" s="28"/>
      <c r="J204" s="19"/>
      <c r="K204" s="28"/>
      <c r="L204" s="29" t="str">
        <f aca="false">IF(AC204="","",LEFT(AC204,LEN(AC204)-2))</f>
        <v/>
      </c>
      <c r="M204" s="30"/>
      <c r="N204" s="30"/>
      <c r="O204" s="32" t="str">
        <f aca="false">IF(TRIM(C204&amp;"")="","",RIGHT(SUBSTITUTE(SUBSTITUTE(C204&amp;""," ",""),"*",""),4))</f>
        <v/>
      </c>
      <c r="P204" s="32" t="n">
        <f aca="false">IF(O204="",0,IFERROR(MATCH(O204,Vans!$D$2:$D$51,0),IFERROR(MATCH(VALUE(O204),Vans!$D$2:$D$51,0),0)))</f>
        <v>0</v>
      </c>
      <c r="Q204" s="32" t="str">
        <f aca="false">IF(P204=0,"",INDEX(Vans!$A$2:$A$51,P204)&amp;"")</f>
        <v/>
      </c>
      <c r="R204" s="32" t="str">
        <f aca="false">IF(A204="","",IF(TRIM(D204&amp;"")&lt;&gt;"",SUBSTITUTE(UPPER(TRIM(D204&amp;""))," ",""),SUBSTITUTE(UPPER(Q204)," ","")))</f>
        <v/>
      </c>
      <c r="S204" s="32" t="n">
        <f aca="false">IF(R204="",0,IFERROR(MATCH(R204,Vans!$G$2:$G$51,0),0))</f>
        <v>0</v>
      </c>
      <c r="T204" s="32" t="str">
        <f aca="false">IF(S204=0,"",INDEX(Vans!$B$2:$B$51,S204)&amp;"")</f>
        <v/>
      </c>
      <c r="U204" s="32" t="str">
        <f aca="false">IF(S204=0,"",INDEX(Vans!$C$2:$C$51,S204))</f>
        <v/>
      </c>
      <c r="V204" s="32" t="str">
        <f aca="false">IF(TRIM(F204&amp;"")="","",IF(ISNUMBER(SEARCH("adblue",F204)),"AdBlue",IF(OR(ISNUMBER(SEARCH("diesel",F204)),ISNUMBER(SEARCH("derv",F204)),ISNUMBER(SEARCH("ulsd",F204))),"Diesel",IF(OR(ISNUMBER(SEARCH("unleaded",F204)),ISNUMBER(SEARCH("petrol",F204)),ISNUMBER(SEARCH("ulp",F204))),"Petrol",IF(OR(ISNUMBER(SEARCH("electric",F204)),ISNUMBER(SEARCH("charg",F204)),ISNUMBER(SEARCH("kwh",F204))),"Electric","Other")))))</f>
        <v/>
      </c>
      <c r="W204" s="34" t="str">
        <f aca="false">IF(TRIM(B204&amp;"")&lt;&gt;"",IFERROR(MOD(B204*1,1),""),IF(A204="","",IFERROR(IF(MOD(A204*1,1)&gt;0,MOD(A204*1,1),""),"")))</f>
        <v/>
      </c>
      <c r="X204" s="35" t="str">
        <f aca="false">IF(A204="","",IFERROR(INT(A204*1),""))</f>
        <v/>
      </c>
      <c r="Y204" s="32" t="str">
        <f aca="false">IF(OR(X204="",NOT(OR(V204="Diesel",V204="Petrol"))),"",MAX(IF(O204="",0,COUNTIFS($O$2:$O$501,O204,$X$2:$X$501,X204,$V$2:$V$501,"Diesel")+COUNTIFS($O$2:$O$501,O204,$X$2:$X$501,X204,$V$2:$V$501,"Petrol")),IF(R204="",0,COUNTIFS($R$2:$R$501,R204,$X$2:$X$501,X204,$V$2:$V$501,"Diesel")+COUNTIFS($R$2:$R$501,R204,$X$2:$X$501,X204,$V$2:$V$501,"Petrol"))))</f>
        <v/>
      </c>
      <c r="Z204" s="32" t="str">
        <f aca="false">IF(OR(R204="",TRIM(I204&amp;"")="",NOT(OR(V204="Diesel",V204="Petrol"))),"",IFERROR(_xlfn.MAXIFS($I$2:$I$501,$R$2:$R$501,R204,$I$2:$I$501,"&lt;"&amp;I204,$V$2:$V$501,"&lt;&gt;AdBlue",$V$2:$V$501,"&lt;&gt;Other"),""))</f>
        <v/>
      </c>
      <c r="AA204" s="32" t="str">
        <f aca="false">IF(OR(Z204="",N(Z204)=0),"",I204-Z204)</f>
        <v/>
      </c>
      <c r="AB204" s="32" t="str">
        <f aca="false">IF(OR(R204="",TRIM(I204&amp;"")="",X204=""),"",IFERROR(_xlfn.MAXIFS($I$2:$I$501,$R$2:$R$501,R204,$X$2:$X$501,"&lt;"&amp;X204),""))</f>
        <v/>
      </c>
      <c r="AC204" s="32" t="str">
        <f aca="false">IF(V204="Other","Not fuel, ","")&amp;IFERROR(IF(AND(T204&lt;&gt;"",OR(AND(V204="Diesel",T204&lt;&gt;"Diesel"),AND(V204="Petrol",T204&lt;&gt;"Petrol",T204&lt;&gt;"Plug-in hybrid"),AND(V204="Electric",T204&lt;&gt;"Electric",T204&lt;&gt;"Plug-in hybrid"))),"Wrong fuel for this van, ",""),"")&amp;IFERROR(IF(AND(OR(V204="Diesel",V204="Petrol"),N(U204)&gt;0,G204*1&gt;N(U204)*(1+TankMargin)),"More than the tank holds, ",""),"")&amp;IF(AND(TRIM(D204&amp;"")&lt;&gt;"",Q204&lt;&gt;"",SUBSTITUTE(UPPER(Q204)," ","")&lt;&gt;R204),"Card used in another van, ","")&amp;IF(AND(TRIM(D204&amp;"")&lt;&gt;"",S204=0),"Not one of your vans, ","")&amp;IF(AND(A204&lt;&gt;"",R204="",O204&lt;&gt;"",P204=0),"Card not on your Vans list, ","")&amp;IF(N(Y204)&gt;1,"Filled twice that day, ","")&amp;IFERROR(IF(AND(AA204&lt;&gt;"",AA204&lt;MinMiles),"Only "&amp;TEXT(AA204,"#,##0")&amp;" miles since the previous fill, ",""),"")&amp;IFERROR(IF(AND(AB204&lt;&gt;"",N(AB204)&gt;0,I204*1&lt;N(AB204)),"Pump mileage lower than before, ",""),"")&amp;IFERROR(IF(AND(TRIM(I204&amp;"")&lt;&gt;"",TRIM(K204&amp;"")&lt;&gt;"",ABS(I204*1-K204*1)&gt;MileTolerance),"Pump mileage off from the odometer, ",""),"")&amp;IF(J204="No","No receipt from the driver, ","")&amp;IFERROR(IF(AND(W204&lt;&gt;"",OR(W204&lt;DayStart,W204&gt;DayEnd)),"Outside working hours, ",""),"")&amp;IFERROR(IF(AND(X204&lt;&gt;"",WEEKDAY(X204,2)=6,FlagSat="Yes"),"Saturday, ",""),"")&amp;IFERROR(IF(AND(X204&lt;&gt;"",WEEKDAY(X204,2)=7,FlagSun="Yes"),"Sunday, ",""),"")&amp;IF(AND(FlagPremium="Yes",OR(V204="Diesel",V204="Petrol"),OR(ISNUMBER(SEARCH("super",F204)),ISNUMBER(SEARCH("premium",F204)),ISNUMBER(SEARCH("ultimate",F204)),ISNUMBER(SEARCH("v-power",F204)),ISNUMBER(SEARCH("momentum",F204)),ISNUMBER(SEARCH("supreme",F204)))),"Premium fuel, ","")</f>
        <v/>
      </c>
      <c r="AD204" s="32" t="n">
        <f aca="false">IF(AC204="",0,1)</f>
        <v>0</v>
      </c>
      <c r="AE204" s="32" t="n">
        <f aca="false">IF(A204="",0,1)</f>
        <v>0</v>
      </c>
    </row>
    <row r="205" customFormat="false" ht="15" hidden="false" customHeight="false" outlineLevel="0" collapsed="false">
      <c r="A205" s="24"/>
      <c r="B205" s="25"/>
      <c r="C205" s="21"/>
      <c r="D205" s="19"/>
      <c r="E205" s="19"/>
      <c r="F205" s="19"/>
      <c r="G205" s="26"/>
      <c r="H205" s="27"/>
      <c r="I205" s="28"/>
      <c r="J205" s="19"/>
      <c r="K205" s="28"/>
      <c r="L205" s="29" t="str">
        <f aca="false">IF(AC205="","",LEFT(AC205,LEN(AC205)-2))</f>
        <v/>
      </c>
      <c r="M205" s="30"/>
      <c r="N205" s="30"/>
      <c r="O205" s="32" t="str">
        <f aca="false">IF(TRIM(C205&amp;"")="","",RIGHT(SUBSTITUTE(SUBSTITUTE(C205&amp;""," ",""),"*",""),4))</f>
        <v/>
      </c>
      <c r="P205" s="32" t="n">
        <f aca="false">IF(O205="",0,IFERROR(MATCH(O205,Vans!$D$2:$D$51,0),IFERROR(MATCH(VALUE(O205),Vans!$D$2:$D$51,0),0)))</f>
        <v>0</v>
      </c>
      <c r="Q205" s="32" t="str">
        <f aca="false">IF(P205=0,"",INDEX(Vans!$A$2:$A$51,P205)&amp;"")</f>
        <v/>
      </c>
      <c r="R205" s="32" t="str">
        <f aca="false">IF(A205="","",IF(TRIM(D205&amp;"")&lt;&gt;"",SUBSTITUTE(UPPER(TRIM(D205&amp;""))," ",""),SUBSTITUTE(UPPER(Q205)," ","")))</f>
        <v/>
      </c>
      <c r="S205" s="32" t="n">
        <f aca="false">IF(R205="",0,IFERROR(MATCH(R205,Vans!$G$2:$G$51,0),0))</f>
        <v>0</v>
      </c>
      <c r="T205" s="32" t="str">
        <f aca="false">IF(S205=0,"",INDEX(Vans!$B$2:$B$51,S205)&amp;"")</f>
        <v/>
      </c>
      <c r="U205" s="32" t="str">
        <f aca="false">IF(S205=0,"",INDEX(Vans!$C$2:$C$51,S205))</f>
        <v/>
      </c>
      <c r="V205" s="32" t="str">
        <f aca="false">IF(TRIM(F205&amp;"")="","",IF(ISNUMBER(SEARCH("adblue",F205)),"AdBlue",IF(OR(ISNUMBER(SEARCH("diesel",F205)),ISNUMBER(SEARCH("derv",F205)),ISNUMBER(SEARCH("ulsd",F205))),"Diesel",IF(OR(ISNUMBER(SEARCH("unleaded",F205)),ISNUMBER(SEARCH("petrol",F205)),ISNUMBER(SEARCH("ulp",F205))),"Petrol",IF(OR(ISNUMBER(SEARCH("electric",F205)),ISNUMBER(SEARCH("charg",F205)),ISNUMBER(SEARCH("kwh",F205))),"Electric","Other")))))</f>
        <v/>
      </c>
      <c r="W205" s="34" t="str">
        <f aca="false">IF(TRIM(B205&amp;"")&lt;&gt;"",IFERROR(MOD(B205*1,1),""),IF(A205="","",IFERROR(IF(MOD(A205*1,1)&gt;0,MOD(A205*1,1),""),"")))</f>
        <v/>
      </c>
      <c r="X205" s="35" t="str">
        <f aca="false">IF(A205="","",IFERROR(INT(A205*1),""))</f>
        <v/>
      </c>
      <c r="Y205" s="32" t="str">
        <f aca="false">IF(OR(X205="",NOT(OR(V205="Diesel",V205="Petrol"))),"",MAX(IF(O205="",0,COUNTIFS($O$2:$O$501,O205,$X$2:$X$501,X205,$V$2:$V$501,"Diesel")+COUNTIFS($O$2:$O$501,O205,$X$2:$X$501,X205,$V$2:$V$501,"Petrol")),IF(R205="",0,COUNTIFS($R$2:$R$501,R205,$X$2:$X$501,X205,$V$2:$V$501,"Diesel")+COUNTIFS($R$2:$R$501,R205,$X$2:$X$501,X205,$V$2:$V$501,"Petrol"))))</f>
        <v/>
      </c>
      <c r="Z205" s="32" t="str">
        <f aca="false">IF(OR(R205="",TRIM(I205&amp;"")="",NOT(OR(V205="Diesel",V205="Petrol"))),"",IFERROR(_xlfn.MAXIFS($I$2:$I$501,$R$2:$R$501,R205,$I$2:$I$501,"&lt;"&amp;I205,$V$2:$V$501,"&lt;&gt;AdBlue",$V$2:$V$501,"&lt;&gt;Other"),""))</f>
        <v/>
      </c>
      <c r="AA205" s="32" t="str">
        <f aca="false">IF(OR(Z205="",N(Z205)=0),"",I205-Z205)</f>
        <v/>
      </c>
      <c r="AB205" s="32" t="str">
        <f aca="false">IF(OR(R205="",TRIM(I205&amp;"")="",X205=""),"",IFERROR(_xlfn.MAXIFS($I$2:$I$501,$R$2:$R$501,R205,$X$2:$X$501,"&lt;"&amp;X205),""))</f>
        <v/>
      </c>
      <c r="AC205" s="32" t="str">
        <f aca="false">IF(V205="Other","Not fuel, ","")&amp;IFERROR(IF(AND(T205&lt;&gt;"",OR(AND(V205="Diesel",T205&lt;&gt;"Diesel"),AND(V205="Petrol",T205&lt;&gt;"Petrol",T205&lt;&gt;"Plug-in hybrid"),AND(V205="Electric",T205&lt;&gt;"Electric",T205&lt;&gt;"Plug-in hybrid"))),"Wrong fuel for this van, ",""),"")&amp;IFERROR(IF(AND(OR(V205="Diesel",V205="Petrol"),N(U205)&gt;0,G205*1&gt;N(U205)*(1+TankMargin)),"More than the tank holds, ",""),"")&amp;IF(AND(TRIM(D205&amp;"")&lt;&gt;"",Q205&lt;&gt;"",SUBSTITUTE(UPPER(Q205)," ","")&lt;&gt;R205),"Card used in another van, ","")&amp;IF(AND(TRIM(D205&amp;"")&lt;&gt;"",S205=0),"Not one of your vans, ","")&amp;IF(AND(A205&lt;&gt;"",R205="",O205&lt;&gt;"",P205=0),"Card not on your Vans list, ","")&amp;IF(N(Y205)&gt;1,"Filled twice that day, ","")&amp;IFERROR(IF(AND(AA205&lt;&gt;"",AA205&lt;MinMiles),"Only "&amp;TEXT(AA205,"#,##0")&amp;" miles since the previous fill, ",""),"")&amp;IFERROR(IF(AND(AB205&lt;&gt;"",N(AB205)&gt;0,I205*1&lt;N(AB205)),"Pump mileage lower than before, ",""),"")&amp;IFERROR(IF(AND(TRIM(I205&amp;"")&lt;&gt;"",TRIM(K205&amp;"")&lt;&gt;"",ABS(I205*1-K205*1)&gt;MileTolerance),"Pump mileage off from the odometer, ",""),"")&amp;IF(J205="No","No receipt from the driver, ","")&amp;IFERROR(IF(AND(W205&lt;&gt;"",OR(W205&lt;DayStart,W205&gt;DayEnd)),"Outside working hours, ",""),"")&amp;IFERROR(IF(AND(X205&lt;&gt;"",WEEKDAY(X205,2)=6,FlagSat="Yes"),"Saturday, ",""),"")&amp;IFERROR(IF(AND(X205&lt;&gt;"",WEEKDAY(X205,2)=7,FlagSun="Yes"),"Sunday, ",""),"")&amp;IF(AND(FlagPremium="Yes",OR(V205="Diesel",V205="Petrol"),OR(ISNUMBER(SEARCH("super",F205)),ISNUMBER(SEARCH("premium",F205)),ISNUMBER(SEARCH("ultimate",F205)),ISNUMBER(SEARCH("v-power",F205)),ISNUMBER(SEARCH("momentum",F205)),ISNUMBER(SEARCH("supreme",F205)))),"Premium fuel, ","")</f>
        <v/>
      </c>
      <c r="AD205" s="32" t="n">
        <f aca="false">IF(AC205="",0,1)</f>
        <v>0</v>
      </c>
      <c r="AE205" s="32" t="n">
        <f aca="false">IF(A205="",0,1)</f>
        <v>0</v>
      </c>
    </row>
    <row r="206" customFormat="false" ht="15" hidden="false" customHeight="false" outlineLevel="0" collapsed="false">
      <c r="A206" s="24"/>
      <c r="B206" s="25"/>
      <c r="C206" s="21"/>
      <c r="D206" s="19"/>
      <c r="E206" s="19"/>
      <c r="F206" s="19"/>
      <c r="G206" s="26"/>
      <c r="H206" s="27"/>
      <c r="I206" s="28"/>
      <c r="J206" s="19"/>
      <c r="K206" s="28"/>
      <c r="L206" s="29" t="str">
        <f aca="false">IF(AC206="","",LEFT(AC206,LEN(AC206)-2))</f>
        <v/>
      </c>
      <c r="M206" s="30"/>
      <c r="N206" s="30"/>
      <c r="O206" s="32" t="str">
        <f aca="false">IF(TRIM(C206&amp;"")="","",RIGHT(SUBSTITUTE(SUBSTITUTE(C206&amp;""," ",""),"*",""),4))</f>
        <v/>
      </c>
      <c r="P206" s="32" t="n">
        <f aca="false">IF(O206="",0,IFERROR(MATCH(O206,Vans!$D$2:$D$51,0),IFERROR(MATCH(VALUE(O206),Vans!$D$2:$D$51,0),0)))</f>
        <v>0</v>
      </c>
      <c r="Q206" s="32" t="str">
        <f aca="false">IF(P206=0,"",INDEX(Vans!$A$2:$A$51,P206)&amp;"")</f>
        <v/>
      </c>
      <c r="R206" s="32" t="str">
        <f aca="false">IF(A206="","",IF(TRIM(D206&amp;"")&lt;&gt;"",SUBSTITUTE(UPPER(TRIM(D206&amp;""))," ",""),SUBSTITUTE(UPPER(Q206)," ","")))</f>
        <v/>
      </c>
      <c r="S206" s="32" t="n">
        <f aca="false">IF(R206="",0,IFERROR(MATCH(R206,Vans!$G$2:$G$51,0),0))</f>
        <v>0</v>
      </c>
      <c r="T206" s="32" t="str">
        <f aca="false">IF(S206=0,"",INDEX(Vans!$B$2:$B$51,S206)&amp;"")</f>
        <v/>
      </c>
      <c r="U206" s="32" t="str">
        <f aca="false">IF(S206=0,"",INDEX(Vans!$C$2:$C$51,S206))</f>
        <v/>
      </c>
      <c r="V206" s="32" t="str">
        <f aca="false">IF(TRIM(F206&amp;"")="","",IF(ISNUMBER(SEARCH("adblue",F206)),"AdBlue",IF(OR(ISNUMBER(SEARCH("diesel",F206)),ISNUMBER(SEARCH("derv",F206)),ISNUMBER(SEARCH("ulsd",F206))),"Diesel",IF(OR(ISNUMBER(SEARCH("unleaded",F206)),ISNUMBER(SEARCH("petrol",F206)),ISNUMBER(SEARCH("ulp",F206))),"Petrol",IF(OR(ISNUMBER(SEARCH("electric",F206)),ISNUMBER(SEARCH("charg",F206)),ISNUMBER(SEARCH("kwh",F206))),"Electric","Other")))))</f>
        <v/>
      </c>
      <c r="W206" s="34" t="str">
        <f aca="false">IF(TRIM(B206&amp;"")&lt;&gt;"",IFERROR(MOD(B206*1,1),""),IF(A206="","",IFERROR(IF(MOD(A206*1,1)&gt;0,MOD(A206*1,1),""),"")))</f>
        <v/>
      </c>
      <c r="X206" s="35" t="str">
        <f aca="false">IF(A206="","",IFERROR(INT(A206*1),""))</f>
        <v/>
      </c>
      <c r="Y206" s="32" t="str">
        <f aca="false">IF(OR(X206="",NOT(OR(V206="Diesel",V206="Petrol"))),"",MAX(IF(O206="",0,COUNTIFS($O$2:$O$501,O206,$X$2:$X$501,X206,$V$2:$V$501,"Diesel")+COUNTIFS($O$2:$O$501,O206,$X$2:$X$501,X206,$V$2:$V$501,"Petrol")),IF(R206="",0,COUNTIFS($R$2:$R$501,R206,$X$2:$X$501,X206,$V$2:$V$501,"Diesel")+COUNTIFS($R$2:$R$501,R206,$X$2:$X$501,X206,$V$2:$V$501,"Petrol"))))</f>
        <v/>
      </c>
      <c r="Z206" s="32" t="str">
        <f aca="false">IF(OR(R206="",TRIM(I206&amp;"")="",NOT(OR(V206="Diesel",V206="Petrol"))),"",IFERROR(_xlfn.MAXIFS($I$2:$I$501,$R$2:$R$501,R206,$I$2:$I$501,"&lt;"&amp;I206,$V$2:$V$501,"&lt;&gt;AdBlue",$V$2:$V$501,"&lt;&gt;Other"),""))</f>
        <v/>
      </c>
      <c r="AA206" s="32" t="str">
        <f aca="false">IF(OR(Z206="",N(Z206)=0),"",I206-Z206)</f>
        <v/>
      </c>
      <c r="AB206" s="32" t="str">
        <f aca="false">IF(OR(R206="",TRIM(I206&amp;"")="",X206=""),"",IFERROR(_xlfn.MAXIFS($I$2:$I$501,$R$2:$R$501,R206,$X$2:$X$501,"&lt;"&amp;X206),""))</f>
        <v/>
      </c>
      <c r="AC206" s="32" t="str">
        <f aca="false">IF(V206="Other","Not fuel, ","")&amp;IFERROR(IF(AND(T206&lt;&gt;"",OR(AND(V206="Diesel",T206&lt;&gt;"Diesel"),AND(V206="Petrol",T206&lt;&gt;"Petrol",T206&lt;&gt;"Plug-in hybrid"),AND(V206="Electric",T206&lt;&gt;"Electric",T206&lt;&gt;"Plug-in hybrid"))),"Wrong fuel for this van, ",""),"")&amp;IFERROR(IF(AND(OR(V206="Diesel",V206="Petrol"),N(U206)&gt;0,G206*1&gt;N(U206)*(1+TankMargin)),"More than the tank holds, ",""),"")&amp;IF(AND(TRIM(D206&amp;"")&lt;&gt;"",Q206&lt;&gt;"",SUBSTITUTE(UPPER(Q206)," ","")&lt;&gt;R206),"Card used in another van, ","")&amp;IF(AND(TRIM(D206&amp;"")&lt;&gt;"",S206=0),"Not one of your vans, ","")&amp;IF(AND(A206&lt;&gt;"",R206="",O206&lt;&gt;"",P206=0),"Card not on your Vans list, ","")&amp;IF(N(Y206)&gt;1,"Filled twice that day, ","")&amp;IFERROR(IF(AND(AA206&lt;&gt;"",AA206&lt;MinMiles),"Only "&amp;TEXT(AA206,"#,##0")&amp;" miles since the previous fill, ",""),"")&amp;IFERROR(IF(AND(AB206&lt;&gt;"",N(AB206)&gt;0,I206*1&lt;N(AB206)),"Pump mileage lower than before, ",""),"")&amp;IFERROR(IF(AND(TRIM(I206&amp;"")&lt;&gt;"",TRIM(K206&amp;"")&lt;&gt;"",ABS(I206*1-K206*1)&gt;MileTolerance),"Pump mileage off from the odometer, ",""),"")&amp;IF(J206="No","No receipt from the driver, ","")&amp;IFERROR(IF(AND(W206&lt;&gt;"",OR(W206&lt;DayStart,W206&gt;DayEnd)),"Outside working hours, ",""),"")&amp;IFERROR(IF(AND(X206&lt;&gt;"",WEEKDAY(X206,2)=6,FlagSat="Yes"),"Saturday, ",""),"")&amp;IFERROR(IF(AND(X206&lt;&gt;"",WEEKDAY(X206,2)=7,FlagSun="Yes"),"Sunday, ",""),"")&amp;IF(AND(FlagPremium="Yes",OR(V206="Diesel",V206="Petrol"),OR(ISNUMBER(SEARCH("super",F206)),ISNUMBER(SEARCH("premium",F206)),ISNUMBER(SEARCH("ultimate",F206)),ISNUMBER(SEARCH("v-power",F206)),ISNUMBER(SEARCH("momentum",F206)),ISNUMBER(SEARCH("supreme",F206)))),"Premium fuel, ","")</f>
        <v/>
      </c>
      <c r="AD206" s="32" t="n">
        <f aca="false">IF(AC206="",0,1)</f>
        <v>0</v>
      </c>
      <c r="AE206" s="32" t="n">
        <f aca="false">IF(A206="",0,1)</f>
        <v>0</v>
      </c>
    </row>
    <row r="207" customFormat="false" ht="15" hidden="false" customHeight="false" outlineLevel="0" collapsed="false">
      <c r="A207" s="24"/>
      <c r="B207" s="25"/>
      <c r="C207" s="21"/>
      <c r="D207" s="19"/>
      <c r="E207" s="19"/>
      <c r="F207" s="19"/>
      <c r="G207" s="26"/>
      <c r="H207" s="27"/>
      <c r="I207" s="28"/>
      <c r="J207" s="19"/>
      <c r="K207" s="28"/>
      <c r="L207" s="29" t="str">
        <f aca="false">IF(AC207="","",LEFT(AC207,LEN(AC207)-2))</f>
        <v/>
      </c>
      <c r="M207" s="30"/>
      <c r="N207" s="30"/>
      <c r="O207" s="32" t="str">
        <f aca="false">IF(TRIM(C207&amp;"")="","",RIGHT(SUBSTITUTE(SUBSTITUTE(C207&amp;""," ",""),"*",""),4))</f>
        <v/>
      </c>
      <c r="P207" s="32" t="n">
        <f aca="false">IF(O207="",0,IFERROR(MATCH(O207,Vans!$D$2:$D$51,0),IFERROR(MATCH(VALUE(O207),Vans!$D$2:$D$51,0),0)))</f>
        <v>0</v>
      </c>
      <c r="Q207" s="32" t="str">
        <f aca="false">IF(P207=0,"",INDEX(Vans!$A$2:$A$51,P207)&amp;"")</f>
        <v/>
      </c>
      <c r="R207" s="32" t="str">
        <f aca="false">IF(A207="","",IF(TRIM(D207&amp;"")&lt;&gt;"",SUBSTITUTE(UPPER(TRIM(D207&amp;""))," ",""),SUBSTITUTE(UPPER(Q207)," ","")))</f>
        <v/>
      </c>
      <c r="S207" s="32" t="n">
        <f aca="false">IF(R207="",0,IFERROR(MATCH(R207,Vans!$G$2:$G$51,0),0))</f>
        <v>0</v>
      </c>
      <c r="T207" s="32" t="str">
        <f aca="false">IF(S207=0,"",INDEX(Vans!$B$2:$B$51,S207)&amp;"")</f>
        <v/>
      </c>
      <c r="U207" s="32" t="str">
        <f aca="false">IF(S207=0,"",INDEX(Vans!$C$2:$C$51,S207))</f>
        <v/>
      </c>
      <c r="V207" s="32" t="str">
        <f aca="false">IF(TRIM(F207&amp;"")="","",IF(ISNUMBER(SEARCH("adblue",F207)),"AdBlue",IF(OR(ISNUMBER(SEARCH("diesel",F207)),ISNUMBER(SEARCH("derv",F207)),ISNUMBER(SEARCH("ulsd",F207))),"Diesel",IF(OR(ISNUMBER(SEARCH("unleaded",F207)),ISNUMBER(SEARCH("petrol",F207)),ISNUMBER(SEARCH("ulp",F207))),"Petrol",IF(OR(ISNUMBER(SEARCH("electric",F207)),ISNUMBER(SEARCH("charg",F207)),ISNUMBER(SEARCH("kwh",F207))),"Electric","Other")))))</f>
        <v/>
      </c>
      <c r="W207" s="34" t="str">
        <f aca="false">IF(TRIM(B207&amp;"")&lt;&gt;"",IFERROR(MOD(B207*1,1),""),IF(A207="","",IFERROR(IF(MOD(A207*1,1)&gt;0,MOD(A207*1,1),""),"")))</f>
        <v/>
      </c>
      <c r="X207" s="35" t="str">
        <f aca="false">IF(A207="","",IFERROR(INT(A207*1),""))</f>
        <v/>
      </c>
      <c r="Y207" s="32" t="str">
        <f aca="false">IF(OR(X207="",NOT(OR(V207="Diesel",V207="Petrol"))),"",MAX(IF(O207="",0,COUNTIFS($O$2:$O$501,O207,$X$2:$X$501,X207,$V$2:$V$501,"Diesel")+COUNTIFS($O$2:$O$501,O207,$X$2:$X$501,X207,$V$2:$V$501,"Petrol")),IF(R207="",0,COUNTIFS($R$2:$R$501,R207,$X$2:$X$501,X207,$V$2:$V$501,"Diesel")+COUNTIFS($R$2:$R$501,R207,$X$2:$X$501,X207,$V$2:$V$501,"Petrol"))))</f>
        <v/>
      </c>
      <c r="Z207" s="32" t="str">
        <f aca="false">IF(OR(R207="",TRIM(I207&amp;"")="",NOT(OR(V207="Diesel",V207="Petrol"))),"",IFERROR(_xlfn.MAXIFS($I$2:$I$501,$R$2:$R$501,R207,$I$2:$I$501,"&lt;"&amp;I207,$V$2:$V$501,"&lt;&gt;AdBlue",$V$2:$V$501,"&lt;&gt;Other"),""))</f>
        <v/>
      </c>
      <c r="AA207" s="32" t="str">
        <f aca="false">IF(OR(Z207="",N(Z207)=0),"",I207-Z207)</f>
        <v/>
      </c>
      <c r="AB207" s="32" t="str">
        <f aca="false">IF(OR(R207="",TRIM(I207&amp;"")="",X207=""),"",IFERROR(_xlfn.MAXIFS($I$2:$I$501,$R$2:$R$501,R207,$X$2:$X$501,"&lt;"&amp;X207),""))</f>
        <v/>
      </c>
      <c r="AC207" s="32" t="str">
        <f aca="false">IF(V207="Other","Not fuel, ","")&amp;IFERROR(IF(AND(T207&lt;&gt;"",OR(AND(V207="Diesel",T207&lt;&gt;"Diesel"),AND(V207="Petrol",T207&lt;&gt;"Petrol",T207&lt;&gt;"Plug-in hybrid"),AND(V207="Electric",T207&lt;&gt;"Electric",T207&lt;&gt;"Plug-in hybrid"))),"Wrong fuel for this van, ",""),"")&amp;IFERROR(IF(AND(OR(V207="Diesel",V207="Petrol"),N(U207)&gt;0,G207*1&gt;N(U207)*(1+TankMargin)),"More than the tank holds, ",""),"")&amp;IF(AND(TRIM(D207&amp;"")&lt;&gt;"",Q207&lt;&gt;"",SUBSTITUTE(UPPER(Q207)," ","")&lt;&gt;R207),"Card used in another van, ","")&amp;IF(AND(TRIM(D207&amp;"")&lt;&gt;"",S207=0),"Not one of your vans, ","")&amp;IF(AND(A207&lt;&gt;"",R207="",O207&lt;&gt;"",P207=0),"Card not on your Vans list, ","")&amp;IF(N(Y207)&gt;1,"Filled twice that day, ","")&amp;IFERROR(IF(AND(AA207&lt;&gt;"",AA207&lt;MinMiles),"Only "&amp;TEXT(AA207,"#,##0")&amp;" miles since the previous fill, ",""),"")&amp;IFERROR(IF(AND(AB207&lt;&gt;"",N(AB207)&gt;0,I207*1&lt;N(AB207)),"Pump mileage lower than before, ",""),"")&amp;IFERROR(IF(AND(TRIM(I207&amp;"")&lt;&gt;"",TRIM(K207&amp;"")&lt;&gt;"",ABS(I207*1-K207*1)&gt;MileTolerance),"Pump mileage off from the odometer, ",""),"")&amp;IF(J207="No","No receipt from the driver, ","")&amp;IFERROR(IF(AND(W207&lt;&gt;"",OR(W207&lt;DayStart,W207&gt;DayEnd)),"Outside working hours, ",""),"")&amp;IFERROR(IF(AND(X207&lt;&gt;"",WEEKDAY(X207,2)=6,FlagSat="Yes"),"Saturday, ",""),"")&amp;IFERROR(IF(AND(X207&lt;&gt;"",WEEKDAY(X207,2)=7,FlagSun="Yes"),"Sunday, ",""),"")&amp;IF(AND(FlagPremium="Yes",OR(V207="Diesel",V207="Petrol"),OR(ISNUMBER(SEARCH("super",F207)),ISNUMBER(SEARCH("premium",F207)),ISNUMBER(SEARCH("ultimate",F207)),ISNUMBER(SEARCH("v-power",F207)),ISNUMBER(SEARCH("momentum",F207)),ISNUMBER(SEARCH("supreme",F207)))),"Premium fuel, ","")</f>
        <v/>
      </c>
      <c r="AD207" s="32" t="n">
        <f aca="false">IF(AC207="",0,1)</f>
        <v>0</v>
      </c>
      <c r="AE207" s="32" t="n">
        <f aca="false">IF(A207="",0,1)</f>
        <v>0</v>
      </c>
    </row>
    <row r="208" customFormat="false" ht="15" hidden="false" customHeight="false" outlineLevel="0" collapsed="false">
      <c r="A208" s="24"/>
      <c r="B208" s="25"/>
      <c r="C208" s="21"/>
      <c r="D208" s="19"/>
      <c r="E208" s="19"/>
      <c r="F208" s="19"/>
      <c r="G208" s="26"/>
      <c r="H208" s="27"/>
      <c r="I208" s="28"/>
      <c r="J208" s="19"/>
      <c r="K208" s="28"/>
      <c r="L208" s="29" t="str">
        <f aca="false">IF(AC208="","",LEFT(AC208,LEN(AC208)-2))</f>
        <v/>
      </c>
      <c r="M208" s="30"/>
      <c r="N208" s="30"/>
      <c r="O208" s="32" t="str">
        <f aca="false">IF(TRIM(C208&amp;"")="","",RIGHT(SUBSTITUTE(SUBSTITUTE(C208&amp;""," ",""),"*",""),4))</f>
        <v/>
      </c>
      <c r="P208" s="32" t="n">
        <f aca="false">IF(O208="",0,IFERROR(MATCH(O208,Vans!$D$2:$D$51,0),IFERROR(MATCH(VALUE(O208),Vans!$D$2:$D$51,0),0)))</f>
        <v>0</v>
      </c>
      <c r="Q208" s="32" t="str">
        <f aca="false">IF(P208=0,"",INDEX(Vans!$A$2:$A$51,P208)&amp;"")</f>
        <v/>
      </c>
      <c r="R208" s="32" t="str">
        <f aca="false">IF(A208="","",IF(TRIM(D208&amp;"")&lt;&gt;"",SUBSTITUTE(UPPER(TRIM(D208&amp;""))," ",""),SUBSTITUTE(UPPER(Q208)," ","")))</f>
        <v/>
      </c>
      <c r="S208" s="32" t="n">
        <f aca="false">IF(R208="",0,IFERROR(MATCH(R208,Vans!$G$2:$G$51,0),0))</f>
        <v>0</v>
      </c>
      <c r="T208" s="32" t="str">
        <f aca="false">IF(S208=0,"",INDEX(Vans!$B$2:$B$51,S208)&amp;"")</f>
        <v/>
      </c>
      <c r="U208" s="32" t="str">
        <f aca="false">IF(S208=0,"",INDEX(Vans!$C$2:$C$51,S208))</f>
        <v/>
      </c>
      <c r="V208" s="32" t="str">
        <f aca="false">IF(TRIM(F208&amp;"")="","",IF(ISNUMBER(SEARCH("adblue",F208)),"AdBlue",IF(OR(ISNUMBER(SEARCH("diesel",F208)),ISNUMBER(SEARCH("derv",F208)),ISNUMBER(SEARCH("ulsd",F208))),"Diesel",IF(OR(ISNUMBER(SEARCH("unleaded",F208)),ISNUMBER(SEARCH("petrol",F208)),ISNUMBER(SEARCH("ulp",F208))),"Petrol",IF(OR(ISNUMBER(SEARCH("electric",F208)),ISNUMBER(SEARCH("charg",F208)),ISNUMBER(SEARCH("kwh",F208))),"Electric","Other")))))</f>
        <v/>
      </c>
      <c r="W208" s="34" t="str">
        <f aca="false">IF(TRIM(B208&amp;"")&lt;&gt;"",IFERROR(MOD(B208*1,1),""),IF(A208="","",IFERROR(IF(MOD(A208*1,1)&gt;0,MOD(A208*1,1),""),"")))</f>
        <v/>
      </c>
      <c r="X208" s="35" t="str">
        <f aca="false">IF(A208="","",IFERROR(INT(A208*1),""))</f>
        <v/>
      </c>
      <c r="Y208" s="32" t="str">
        <f aca="false">IF(OR(X208="",NOT(OR(V208="Diesel",V208="Petrol"))),"",MAX(IF(O208="",0,COUNTIFS($O$2:$O$501,O208,$X$2:$X$501,X208,$V$2:$V$501,"Diesel")+COUNTIFS($O$2:$O$501,O208,$X$2:$X$501,X208,$V$2:$V$501,"Petrol")),IF(R208="",0,COUNTIFS($R$2:$R$501,R208,$X$2:$X$501,X208,$V$2:$V$501,"Diesel")+COUNTIFS($R$2:$R$501,R208,$X$2:$X$501,X208,$V$2:$V$501,"Petrol"))))</f>
        <v/>
      </c>
      <c r="Z208" s="32" t="str">
        <f aca="false">IF(OR(R208="",TRIM(I208&amp;"")="",NOT(OR(V208="Diesel",V208="Petrol"))),"",IFERROR(_xlfn.MAXIFS($I$2:$I$501,$R$2:$R$501,R208,$I$2:$I$501,"&lt;"&amp;I208,$V$2:$V$501,"&lt;&gt;AdBlue",$V$2:$V$501,"&lt;&gt;Other"),""))</f>
        <v/>
      </c>
      <c r="AA208" s="32" t="str">
        <f aca="false">IF(OR(Z208="",N(Z208)=0),"",I208-Z208)</f>
        <v/>
      </c>
      <c r="AB208" s="32" t="str">
        <f aca="false">IF(OR(R208="",TRIM(I208&amp;"")="",X208=""),"",IFERROR(_xlfn.MAXIFS($I$2:$I$501,$R$2:$R$501,R208,$X$2:$X$501,"&lt;"&amp;X208),""))</f>
        <v/>
      </c>
      <c r="AC208" s="32" t="str">
        <f aca="false">IF(V208="Other","Not fuel, ","")&amp;IFERROR(IF(AND(T208&lt;&gt;"",OR(AND(V208="Diesel",T208&lt;&gt;"Diesel"),AND(V208="Petrol",T208&lt;&gt;"Petrol",T208&lt;&gt;"Plug-in hybrid"),AND(V208="Electric",T208&lt;&gt;"Electric",T208&lt;&gt;"Plug-in hybrid"))),"Wrong fuel for this van, ",""),"")&amp;IFERROR(IF(AND(OR(V208="Diesel",V208="Petrol"),N(U208)&gt;0,G208*1&gt;N(U208)*(1+TankMargin)),"More than the tank holds, ",""),"")&amp;IF(AND(TRIM(D208&amp;"")&lt;&gt;"",Q208&lt;&gt;"",SUBSTITUTE(UPPER(Q208)," ","")&lt;&gt;R208),"Card used in another van, ","")&amp;IF(AND(TRIM(D208&amp;"")&lt;&gt;"",S208=0),"Not one of your vans, ","")&amp;IF(AND(A208&lt;&gt;"",R208="",O208&lt;&gt;"",P208=0),"Card not on your Vans list, ","")&amp;IF(N(Y208)&gt;1,"Filled twice that day, ","")&amp;IFERROR(IF(AND(AA208&lt;&gt;"",AA208&lt;MinMiles),"Only "&amp;TEXT(AA208,"#,##0")&amp;" miles since the previous fill, ",""),"")&amp;IFERROR(IF(AND(AB208&lt;&gt;"",N(AB208)&gt;0,I208*1&lt;N(AB208)),"Pump mileage lower than before, ",""),"")&amp;IFERROR(IF(AND(TRIM(I208&amp;"")&lt;&gt;"",TRIM(K208&amp;"")&lt;&gt;"",ABS(I208*1-K208*1)&gt;MileTolerance),"Pump mileage off from the odometer, ",""),"")&amp;IF(J208="No","No receipt from the driver, ","")&amp;IFERROR(IF(AND(W208&lt;&gt;"",OR(W208&lt;DayStart,W208&gt;DayEnd)),"Outside working hours, ",""),"")&amp;IFERROR(IF(AND(X208&lt;&gt;"",WEEKDAY(X208,2)=6,FlagSat="Yes"),"Saturday, ",""),"")&amp;IFERROR(IF(AND(X208&lt;&gt;"",WEEKDAY(X208,2)=7,FlagSun="Yes"),"Sunday, ",""),"")&amp;IF(AND(FlagPremium="Yes",OR(V208="Diesel",V208="Petrol"),OR(ISNUMBER(SEARCH("super",F208)),ISNUMBER(SEARCH("premium",F208)),ISNUMBER(SEARCH("ultimate",F208)),ISNUMBER(SEARCH("v-power",F208)),ISNUMBER(SEARCH("momentum",F208)),ISNUMBER(SEARCH("supreme",F208)))),"Premium fuel, ","")</f>
        <v/>
      </c>
      <c r="AD208" s="32" t="n">
        <f aca="false">IF(AC208="",0,1)</f>
        <v>0</v>
      </c>
      <c r="AE208" s="32" t="n">
        <f aca="false">IF(A208="",0,1)</f>
        <v>0</v>
      </c>
    </row>
    <row r="209" customFormat="false" ht="15" hidden="false" customHeight="false" outlineLevel="0" collapsed="false">
      <c r="A209" s="24"/>
      <c r="B209" s="25"/>
      <c r="C209" s="21"/>
      <c r="D209" s="19"/>
      <c r="E209" s="19"/>
      <c r="F209" s="19"/>
      <c r="G209" s="26"/>
      <c r="H209" s="27"/>
      <c r="I209" s="28"/>
      <c r="J209" s="19"/>
      <c r="K209" s="28"/>
      <c r="L209" s="29" t="str">
        <f aca="false">IF(AC209="","",LEFT(AC209,LEN(AC209)-2))</f>
        <v/>
      </c>
      <c r="M209" s="30"/>
      <c r="N209" s="30"/>
      <c r="O209" s="32" t="str">
        <f aca="false">IF(TRIM(C209&amp;"")="","",RIGHT(SUBSTITUTE(SUBSTITUTE(C209&amp;""," ",""),"*",""),4))</f>
        <v/>
      </c>
      <c r="P209" s="32" t="n">
        <f aca="false">IF(O209="",0,IFERROR(MATCH(O209,Vans!$D$2:$D$51,0),IFERROR(MATCH(VALUE(O209),Vans!$D$2:$D$51,0),0)))</f>
        <v>0</v>
      </c>
      <c r="Q209" s="32" t="str">
        <f aca="false">IF(P209=0,"",INDEX(Vans!$A$2:$A$51,P209)&amp;"")</f>
        <v/>
      </c>
      <c r="R209" s="32" t="str">
        <f aca="false">IF(A209="","",IF(TRIM(D209&amp;"")&lt;&gt;"",SUBSTITUTE(UPPER(TRIM(D209&amp;""))," ",""),SUBSTITUTE(UPPER(Q209)," ","")))</f>
        <v/>
      </c>
      <c r="S209" s="32" t="n">
        <f aca="false">IF(R209="",0,IFERROR(MATCH(R209,Vans!$G$2:$G$51,0),0))</f>
        <v>0</v>
      </c>
      <c r="T209" s="32" t="str">
        <f aca="false">IF(S209=0,"",INDEX(Vans!$B$2:$B$51,S209)&amp;"")</f>
        <v/>
      </c>
      <c r="U209" s="32" t="str">
        <f aca="false">IF(S209=0,"",INDEX(Vans!$C$2:$C$51,S209))</f>
        <v/>
      </c>
      <c r="V209" s="32" t="str">
        <f aca="false">IF(TRIM(F209&amp;"")="","",IF(ISNUMBER(SEARCH("adblue",F209)),"AdBlue",IF(OR(ISNUMBER(SEARCH("diesel",F209)),ISNUMBER(SEARCH("derv",F209)),ISNUMBER(SEARCH("ulsd",F209))),"Diesel",IF(OR(ISNUMBER(SEARCH("unleaded",F209)),ISNUMBER(SEARCH("petrol",F209)),ISNUMBER(SEARCH("ulp",F209))),"Petrol",IF(OR(ISNUMBER(SEARCH("electric",F209)),ISNUMBER(SEARCH("charg",F209)),ISNUMBER(SEARCH("kwh",F209))),"Electric","Other")))))</f>
        <v/>
      </c>
      <c r="W209" s="34" t="str">
        <f aca="false">IF(TRIM(B209&amp;"")&lt;&gt;"",IFERROR(MOD(B209*1,1),""),IF(A209="","",IFERROR(IF(MOD(A209*1,1)&gt;0,MOD(A209*1,1),""),"")))</f>
        <v/>
      </c>
      <c r="X209" s="35" t="str">
        <f aca="false">IF(A209="","",IFERROR(INT(A209*1),""))</f>
        <v/>
      </c>
      <c r="Y209" s="32" t="str">
        <f aca="false">IF(OR(X209="",NOT(OR(V209="Diesel",V209="Petrol"))),"",MAX(IF(O209="",0,COUNTIFS($O$2:$O$501,O209,$X$2:$X$501,X209,$V$2:$V$501,"Diesel")+COUNTIFS($O$2:$O$501,O209,$X$2:$X$501,X209,$V$2:$V$501,"Petrol")),IF(R209="",0,COUNTIFS($R$2:$R$501,R209,$X$2:$X$501,X209,$V$2:$V$501,"Diesel")+COUNTIFS($R$2:$R$501,R209,$X$2:$X$501,X209,$V$2:$V$501,"Petrol"))))</f>
        <v/>
      </c>
      <c r="Z209" s="32" t="str">
        <f aca="false">IF(OR(R209="",TRIM(I209&amp;"")="",NOT(OR(V209="Diesel",V209="Petrol"))),"",IFERROR(_xlfn.MAXIFS($I$2:$I$501,$R$2:$R$501,R209,$I$2:$I$501,"&lt;"&amp;I209,$V$2:$V$501,"&lt;&gt;AdBlue",$V$2:$V$501,"&lt;&gt;Other"),""))</f>
        <v/>
      </c>
      <c r="AA209" s="32" t="str">
        <f aca="false">IF(OR(Z209="",N(Z209)=0),"",I209-Z209)</f>
        <v/>
      </c>
      <c r="AB209" s="32" t="str">
        <f aca="false">IF(OR(R209="",TRIM(I209&amp;"")="",X209=""),"",IFERROR(_xlfn.MAXIFS($I$2:$I$501,$R$2:$R$501,R209,$X$2:$X$501,"&lt;"&amp;X209),""))</f>
        <v/>
      </c>
      <c r="AC209" s="32" t="str">
        <f aca="false">IF(V209="Other","Not fuel, ","")&amp;IFERROR(IF(AND(T209&lt;&gt;"",OR(AND(V209="Diesel",T209&lt;&gt;"Diesel"),AND(V209="Petrol",T209&lt;&gt;"Petrol",T209&lt;&gt;"Plug-in hybrid"),AND(V209="Electric",T209&lt;&gt;"Electric",T209&lt;&gt;"Plug-in hybrid"))),"Wrong fuel for this van, ",""),"")&amp;IFERROR(IF(AND(OR(V209="Diesel",V209="Petrol"),N(U209)&gt;0,G209*1&gt;N(U209)*(1+TankMargin)),"More than the tank holds, ",""),"")&amp;IF(AND(TRIM(D209&amp;"")&lt;&gt;"",Q209&lt;&gt;"",SUBSTITUTE(UPPER(Q209)," ","")&lt;&gt;R209),"Card used in another van, ","")&amp;IF(AND(TRIM(D209&amp;"")&lt;&gt;"",S209=0),"Not one of your vans, ","")&amp;IF(AND(A209&lt;&gt;"",R209="",O209&lt;&gt;"",P209=0),"Card not on your Vans list, ","")&amp;IF(N(Y209)&gt;1,"Filled twice that day, ","")&amp;IFERROR(IF(AND(AA209&lt;&gt;"",AA209&lt;MinMiles),"Only "&amp;TEXT(AA209,"#,##0")&amp;" miles since the previous fill, ",""),"")&amp;IFERROR(IF(AND(AB209&lt;&gt;"",N(AB209)&gt;0,I209*1&lt;N(AB209)),"Pump mileage lower than before, ",""),"")&amp;IFERROR(IF(AND(TRIM(I209&amp;"")&lt;&gt;"",TRIM(K209&amp;"")&lt;&gt;"",ABS(I209*1-K209*1)&gt;MileTolerance),"Pump mileage off from the odometer, ",""),"")&amp;IF(J209="No","No receipt from the driver, ","")&amp;IFERROR(IF(AND(W209&lt;&gt;"",OR(W209&lt;DayStart,W209&gt;DayEnd)),"Outside working hours, ",""),"")&amp;IFERROR(IF(AND(X209&lt;&gt;"",WEEKDAY(X209,2)=6,FlagSat="Yes"),"Saturday, ",""),"")&amp;IFERROR(IF(AND(X209&lt;&gt;"",WEEKDAY(X209,2)=7,FlagSun="Yes"),"Sunday, ",""),"")&amp;IF(AND(FlagPremium="Yes",OR(V209="Diesel",V209="Petrol"),OR(ISNUMBER(SEARCH("super",F209)),ISNUMBER(SEARCH("premium",F209)),ISNUMBER(SEARCH("ultimate",F209)),ISNUMBER(SEARCH("v-power",F209)),ISNUMBER(SEARCH("momentum",F209)),ISNUMBER(SEARCH("supreme",F209)))),"Premium fuel, ","")</f>
        <v/>
      </c>
      <c r="AD209" s="32" t="n">
        <f aca="false">IF(AC209="",0,1)</f>
        <v>0</v>
      </c>
      <c r="AE209" s="32" t="n">
        <f aca="false">IF(A209="",0,1)</f>
        <v>0</v>
      </c>
    </row>
    <row r="210" customFormat="false" ht="15" hidden="false" customHeight="false" outlineLevel="0" collapsed="false">
      <c r="A210" s="24"/>
      <c r="B210" s="25"/>
      <c r="C210" s="21"/>
      <c r="D210" s="19"/>
      <c r="E210" s="19"/>
      <c r="F210" s="19"/>
      <c r="G210" s="26"/>
      <c r="H210" s="27"/>
      <c r="I210" s="28"/>
      <c r="J210" s="19"/>
      <c r="K210" s="28"/>
      <c r="L210" s="29" t="str">
        <f aca="false">IF(AC210="","",LEFT(AC210,LEN(AC210)-2))</f>
        <v/>
      </c>
      <c r="M210" s="30"/>
      <c r="N210" s="30"/>
      <c r="O210" s="32" t="str">
        <f aca="false">IF(TRIM(C210&amp;"")="","",RIGHT(SUBSTITUTE(SUBSTITUTE(C210&amp;""," ",""),"*",""),4))</f>
        <v/>
      </c>
      <c r="P210" s="32" t="n">
        <f aca="false">IF(O210="",0,IFERROR(MATCH(O210,Vans!$D$2:$D$51,0),IFERROR(MATCH(VALUE(O210),Vans!$D$2:$D$51,0),0)))</f>
        <v>0</v>
      </c>
      <c r="Q210" s="32" t="str">
        <f aca="false">IF(P210=0,"",INDEX(Vans!$A$2:$A$51,P210)&amp;"")</f>
        <v/>
      </c>
      <c r="R210" s="32" t="str">
        <f aca="false">IF(A210="","",IF(TRIM(D210&amp;"")&lt;&gt;"",SUBSTITUTE(UPPER(TRIM(D210&amp;""))," ",""),SUBSTITUTE(UPPER(Q210)," ","")))</f>
        <v/>
      </c>
      <c r="S210" s="32" t="n">
        <f aca="false">IF(R210="",0,IFERROR(MATCH(R210,Vans!$G$2:$G$51,0),0))</f>
        <v>0</v>
      </c>
      <c r="T210" s="32" t="str">
        <f aca="false">IF(S210=0,"",INDEX(Vans!$B$2:$B$51,S210)&amp;"")</f>
        <v/>
      </c>
      <c r="U210" s="32" t="str">
        <f aca="false">IF(S210=0,"",INDEX(Vans!$C$2:$C$51,S210))</f>
        <v/>
      </c>
      <c r="V210" s="32" t="str">
        <f aca="false">IF(TRIM(F210&amp;"")="","",IF(ISNUMBER(SEARCH("adblue",F210)),"AdBlue",IF(OR(ISNUMBER(SEARCH("diesel",F210)),ISNUMBER(SEARCH("derv",F210)),ISNUMBER(SEARCH("ulsd",F210))),"Diesel",IF(OR(ISNUMBER(SEARCH("unleaded",F210)),ISNUMBER(SEARCH("petrol",F210)),ISNUMBER(SEARCH("ulp",F210))),"Petrol",IF(OR(ISNUMBER(SEARCH("electric",F210)),ISNUMBER(SEARCH("charg",F210)),ISNUMBER(SEARCH("kwh",F210))),"Electric","Other")))))</f>
        <v/>
      </c>
      <c r="W210" s="34" t="str">
        <f aca="false">IF(TRIM(B210&amp;"")&lt;&gt;"",IFERROR(MOD(B210*1,1),""),IF(A210="","",IFERROR(IF(MOD(A210*1,1)&gt;0,MOD(A210*1,1),""),"")))</f>
        <v/>
      </c>
      <c r="X210" s="35" t="str">
        <f aca="false">IF(A210="","",IFERROR(INT(A210*1),""))</f>
        <v/>
      </c>
      <c r="Y210" s="32" t="str">
        <f aca="false">IF(OR(X210="",NOT(OR(V210="Diesel",V210="Petrol"))),"",MAX(IF(O210="",0,COUNTIFS($O$2:$O$501,O210,$X$2:$X$501,X210,$V$2:$V$501,"Diesel")+COUNTIFS($O$2:$O$501,O210,$X$2:$X$501,X210,$V$2:$V$501,"Petrol")),IF(R210="",0,COUNTIFS($R$2:$R$501,R210,$X$2:$X$501,X210,$V$2:$V$501,"Diesel")+COUNTIFS($R$2:$R$501,R210,$X$2:$X$501,X210,$V$2:$V$501,"Petrol"))))</f>
        <v/>
      </c>
      <c r="Z210" s="32" t="str">
        <f aca="false">IF(OR(R210="",TRIM(I210&amp;"")="",NOT(OR(V210="Diesel",V210="Petrol"))),"",IFERROR(_xlfn.MAXIFS($I$2:$I$501,$R$2:$R$501,R210,$I$2:$I$501,"&lt;"&amp;I210,$V$2:$V$501,"&lt;&gt;AdBlue",$V$2:$V$501,"&lt;&gt;Other"),""))</f>
        <v/>
      </c>
      <c r="AA210" s="32" t="str">
        <f aca="false">IF(OR(Z210="",N(Z210)=0),"",I210-Z210)</f>
        <v/>
      </c>
      <c r="AB210" s="32" t="str">
        <f aca="false">IF(OR(R210="",TRIM(I210&amp;"")="",X210=""),"",IFERROR(_xlfn.MAXIFS($I$2:$I$501,$R$2:$R$501,R210,$X$2:$X$501,"&lt;"&amp;X210),""))</f>
        <v/>
      </c>
      <c r="AC210" s="32" t="str">
        <f aca="false">IF(V210="Other","Not fuel, ","")&amp;IFERROR(IF(AND(T210&lt;&gt;"",OR(AND(V210="Diesel",T210&lt;&gt;"Diesel"),AND(V210="Petrol",T210&lt;&gt;"Petrol",T210&lt;&gt;"Plug-in hybrid"),AND(V210="Electric",T210&lt;&gt;"Electric",T210&lt;&gt;"Plug-in hybrid"))),"Wrong fuel for this van, ",""),"")&amp;IFERROR(IF(AND(OR(V210="Diesel",V210="Petrol"),N(U210)&gt;0,G210*1&gt;N(U210)*(1+TankMargin)),"More than the tank holds, ",""),"")&amp;IF(AND(TRIM(D210&amp;"")&lt;&gt;"",Q210&lt;&gt;"",SUBSTITUTE(UPPER(Q210)," ","")&lt;&gt;R210),"Card used in another van, ","")&amp;IF(AND(TRIM(D210&amp;"")&lt;&gt;"",S210=0),"Not one of your vans, ","")&amp;IF(AND(A210&lt;&gt;"",R210="",O210&lt;&gt;"",P210=0),"Card not on your Vans list, ","")&amp;IF(N(Y210)&gt;1,"Filled twice that day, ","")&amp;IFERROR(IF(AND(AA210&lt;&gt;"",AA210&lt;MinMiles),"Only "&amp;TEXT(AA210,"#,##0")&amp;" miles since the previous fill, ",""),"")&amp;IFERROR(IF(AND(AB210&lt;&gt;"",N(AB210)&gt;0,I210*1&lt;N(AB210)),"Pump mileage lower than before, ",""),"")&amp;IFERROR(IF(AND(TRIM(I210&amp;"")&lt;&gt;"",TRIM(K210&amp;"")&lt;&gt;"",ABS(I210*1-K210*1)&gt;MileTolerance),"Pump mileage off from the odometer, ",""),"")&amp;IF(J210="No","No receipt from the driver, ","")&amp;IFERROR(IF(AND(W210&lt;&gt;"",OR(W210&lt;DayStart,W210&gt;DayEnd)),"Outside working hours, ",""),"")&amp;IFERROR(IF(AND(X210&lt;&gt;"",WEEKDAY(X210,2)=6,FlagSat="Yes"),"Saturday, ",""),"")&amp;IFERROR(IF(AND(X210&lt;&gt;"",WEEKDAY(X210,2)=7,FlagSun="Yes"),"Sunday, ",""),"")&amp;IF(AND(FlagPremium="Yes",OR(V210="Diesel",V210="Petrol"),OR(ISNUMBER(SEARCH("super",F210)),ISNUMBER(SEARCH("premium",F210)),ISNUMBER(SEARCH("ultimate",F210)),ISNUMBER(SEARCH("v-power",F210)),ISNUMBER(SEARCH("momentum",F210)),ISNUMBER(SEARCH("supreme",F210)))),"Premium fuel, ","")</f>
        <v/>
      </c>
      <c r="AD210" s="32" t="n">
        <f aca="false">IF(AC210="",0,1)</f>
        <v>0</v>
      </c>
      <c r="AE210" s="32" t="n">
        <f aca="false">IF(A210="",0,1)</f>
        <v>0</v>
      </c>
    </row>
    <row r="211" customFormat="false" ht="15" hidden="false" customHeight="false" outlineLevel="0" collapsed="false">
      <c r="A211" s="24"/>
      <c r="B211" s="25"/>
      <c r="C211" s="21"/>
      <c r="D211" s="19"/>
      <c r="E211" s="19"/>
      <c r="F211" s="19"/>
      <c r="G211" s="26"/>
      <c r="H211" s="27"/>
      <c r="I211" s="28"/>
      <c r="J211" s="19"/>
      <c r="K211" s="28"/>
      <c r="L211" s="29" t="str">
        <f aca="false">IF(AC211="","",LEFT(AC211,LEN(AC211)-2))</f>
        <v/>
      </c>
      <c r="M211" s="30"/>
      <c r="N211" s="30"/>
      <c r="O211" s="32" t="str">
        <f aca="false">IF(TRIM(C211&amp;"")="","",RIGHT(SUBSTITUTE(SUBSTITUTE(C211&amp;""," ",""),"*",""),4))</f>
        <v/>
      </c>
      <c r="P211" s="32" t="n">
        <f aca="false">IF(O211="",0,IFERROR(MATCH(O211,Vans!$D$2:$D$51,0),IFERROR(MATCH(VALUE(O211),Vans!$D$2:$D$51,0),0)))</f>
        <v>0</v>
      </c>
      <c r="Q211" s="32" t="str">
        <f aca="false">IF(P211=0,"",INDEX(Vans!$A$2:$A$51,P211)&amp;"")</f>
        <v/>
      </c>
      <c r="R211" s="32" t="str">
        <f aca="false">IF(A211="","",IF(TRIM(D211&amp;"")&lt;&gt;"",SUBSTITUTE(UPPER(TRIM(D211&amp;""))," ",""),SUBSTITUTE(UPPER(Q211)," ","")))</f>
        <v/>
      </c>
      <c r="S211" s="32" t="n">
        <f aca="false">IF(R211="",0,IFERROR(MATCH(R211,Vans!$G$2:$G$51,0),0))</f>
        <v>0</v>
      </c>
      <c r="T211" s="32" t="str">
        <f aca="false">IF(S211=0,"",INDEX(Vans!$B$2:$B$51,S211)&amp;"")</f>
        <v/>
      </c>
      <c r="U211" s="32" t="str">
        <f aca="false">IF(S211=0,"",INDEX(Vans!$C$2:$C$51,S211))</f>
        <v/>
      </c>
      <c r="V211" s="32" t="str">
        <f aca="false">IF(TRIM(F211&amp;"")="","",IF(ISNUMBER(SEARCH("adblue",F211)),"AdBlue",IF(OR(ISNUMBER(SEARCH("diesel",F211)),ISNUMBER(SEARCH("derv",F211)),ISNUMBER(SEARCH("ulsd",F211))),"Diesel",IF(OR(ISNUMBER(SEARCH("unleaded",F211)),ISNUMBER(SEARCH("petrol",F211)),ISNUMBER(SEARCH("ulp",F211))),"Petrol",IF(OR(ISNUMBER(SEARCH("electric",F211)),ISNUMBER(SEARCH("charg",F211)),ISNUMBER(SEARCH("kwh",F211))),"Electric","Other")))))</f>
        <v/>
      </c>
      <c r="W211" s="34" t="str">
        <f aca="false">IF(TRIM(B211&amp;"")&lt;&gt;"",IFERROR(MOD(B211*1,1),""),IF(A211="","",IFERROR(IF(MOD(A211*1,1)&gt;0,MOD(A211*1,1),""),"")))</f>
        <v/>
      </c>
      <c r="X211" s="35" t="str">
        <f aca="false">IF(A211="","",IFERROR(INT(A211*1),""))</f>
        <v/>
      </c>
      <c r="Y211" s="32" t="str">
        <f aca="false">IF(OR(X211="",NOT(OR(V211="Diesel",V211="Petrol"))),"",MAX(IF(O211="",0,COUNTIFS($O$2:$O$501,O211,$X$2:$X$501,X211,$V$2:$V$501,"Diesel")+COUNTIFS($O$2:$O$501,O211,$X$2:$X$501,X211,$V$2:$V$501,"Petrol")),IF(R211="",0,COUNTIFS($R$2:$R$501,R211,$X$2:$X$501,X211,$V$2:$V$501,"Diesel")+COUNTIFS($R$2:$R$501,R211,$X$2:$X$501,X211,$V$2:$V$501,"Petrol"))))</f>
        <v/>
      </c>
      <c r="Z211" s="32" t="str">
        <f aca="false">IF(OR(R211="",TRIM(I211&amp;"")="",NOT(OR(V211="Diesel",V211="Petrol"))),"",IFERROR(_xlfn.MAXIFS($I$2:$I$501,$R$2:$R$501,R211,$I$2:$I$501,"&lt;"&amp;I211,$V$2:$V$501,"&lt;&gt;AdBlue",$V$2:$V$501,"&lt;&gt;Other"),""))</f>
        <v/>
      </c>
      <c r="AA211" s="32" t="str">
        <f aca="false">IF(OR(Z211="",N(Z211)=0),"",I211-Z211)</f>
        <v/>
      </c>
      <c r="AB211" s="32" t="str">
        <f aca="false">IF(OR(R211="",TRIM(I211&amp;"")="",X211=""),"",IFERROR(_xlfn.MAXIFS($I$2:$I$501,$R$2:$R$501,R211,$X$2:$X$501,"&lt;"&amp;X211),""))</f>
        <v/>
      </c>
      <c r="AC211" s="32" t="str">
        <f aca="false">IF(V211="Other","Not fuel, ","")&amp;IFERROR(IF(AND(T211&lt;&gt;"",OR(AND(V211="Diesel",T211&lt;&gt;"Diesel"),AND(V211="Petrol",T211&lt;&gt;"Petrol",T211&lt;&gt;"Plug-in hybrid"),AND(V211="Electric",T211&lt;&gt;"Electric",T211&lt;&gt;"Plug-in hybrid"))),"Wrong fuel for this van, ",""),"")&amp;IFERROR(IF(AND(OR(V211="Diesel",V211="Petrol"),N(U211)&gt;0,G211*1&gt;N(U211)*(1+TankMargin)),"More than the tank holds, ",""),"")&amp;IF(AND(TRIM(D211&amp;"")&lt;&gt;"",Q211&lt;&gt;"",SUBSTITUTE(UPPER(Q211)," ","")&lt;&gt;R211),"Card used in another van, ","")&amp;IF(AND(TRIM(D211&amp;"")&lt;&gt;"",S211=0),"Not one of your vans, ","")&amp;IF(AND(A211&lt;&gt;"",R211="",O211&lt;&gt;"",P211=0),"Card not on your Vans list, ","")&amp;IF(N(Y211)&gt;1,"Filled twice that day, ","")&amp;IFERROR(IF(AND(AA211&lt;&gt;"",AA211&lt;MinMiles),"Only "&amp;TEXT(AA211,"#,##0")&amp;" miles since the previous fill, ",""),"")&amp;IFERROR(IF(AND(AB211&lt;&gt;"",N(AB211)&gt;0,I211*1&lt;N(AB211)),"Pump mileage lower than before, ",""),"")&amp;IFERROR(IF(AND(TRIM(I211&amp;"")&lt;&gt;"",TRIM(K211&amp;"")&lt;&gt;"",ABS(I211*1-K211*1)&gt;MileTolerance),"Pump mileage off from the odometer, ",""),"")&amp;IF(J211="No","No receipt from the driver, ","")&amp;IFERROR(IF(AND(W211&lt;&gt;"",OR(W211&lt;DayStart,W211&gt;DayEnd)),"Outside working hours, ",""),"")&amp;IFERROR(IF(AND(X211&lt;&gt;"",WEEKDAY(X211,2)=6,FlagSat="Yes"),"Saturday, ",""),"")&amp;IFERROR(IF(AND(X211&lt;&gt;"",WEEKDAY(X211,2)=7,FlagSun="Yes"),"Sunday, ",""),"")&amp;IF(AND(FlagPremium="Yes",OR(V211="Diesel",V211="Petrol"),OR(ISNUMBER(SEARCH("super",F211)),ISNUMBER(SEARCH("premium",F211)),ISNUMBER(SEARCH("ultimate",F211)),ISNUMBER(SEARCH("v-power",F211)),ISNUMBER(SEARCH("momentum",F211)),ISNUMBER(SEARCH("supreme",F211)))),"Premium fuel, ","")</f>
        <v/>
      </c>
      <c r="AD211" s="32" t="n">
        <f aca="false">IF(AC211="",0,1)</f>
        <v>0</v>
      </c>
      <c r="AE211" s="32" t="n">
        <f aca="false">IF(A211="",0,1)</f>
        <v>0</v>
      </c>
    </row>
    <row r="212" customFormat="false" ht="15" hidden="false" customHeight="false" outlineLevel="0" collapsed="false">
      <c r="A212" s="24"/>
      <c r="B212" s="25"/>
      <c r="C212" s="21"/>
      <c r="D212" s="19"/>
      <c r="E212" s="19"/>
      <c r="F212" s="19"/>
      <c r="G212" s="26"/>
      <c r="H212" s="27"/>
      <c r="I212" s="28"/>
      <c r="J212" s="19"/>
      <c r="K212" s="28"/>
      <c r="L212" s="29" t="str">
        <f aca="false">IF(AC212="","",LEFT(AC212,LEN(AC212)-2))</f>
        <v/>
      </c>
      <c r="M212" s="30"/>
      <c r="N212" s="30"/>
      <c r="O212" s="32" t="str">
        <f aca="false">IF(TRIM(C212&amp;"")="","",RIGHT(SUBSTITUTE(SUBSTITUTE(C212&amp;""," ",""),"*",""),4))</f>
        <v/>
      </c>
      <c r="P212" s="32" t="n">
        <f aca="false">IF(O212="",0,IFERROR(MATCH(O212,Vans!$D$2:$D$51,0),IFERROR(MATCH(VALUE(O212),Vans!$D$2:$D$51,0),0)))</f>
        <v>0</v>
      </c>
      <c r="Q212" s="32" t="str">
        <f aca="false">IF(P212=0,"",INDEX(Vans!$A$2:$A$51,P212)&amp;"")</f>
        <v/>
      </c>
      <c r="R212" s="32" t="str">
        <f aca="false">IF(A212="","",IF(TRIM(D212&amp;"")&lt;&gt;"",SUBSTITUTE(UPPER(TRIM(D212&amp;""))," ",""),SUBSTITUTE(UPPER(Q212)," ","")))</f>
        <v/>
      </c>
      <c r="S212" s="32" t="n">
        <f aca="false">IF(R212="",0,IFERROR(MATCH(R212,Vans!$G$2:$G$51,0),0))</f>
        <v>0</v>
      </c>
      <c r="T212" s="32" t="str">
        <f aca="false">IF(S212=0,"",INDEX(Vans!$B$2:$B$51,S212)&amp;"")</f>
        <v/>
      </c>
      <c r="U212" s="32" t="str">
        <f aca="false">IF(S212=0,"",INDEX(Vans!$C$2:$C$51,S212))</f>
        <v/>
      </c>
      <c r="V212" s="32" t="str">
        <f aca="false">IF(TRIM(F212&amp;"")="","",IF(ISNUMBER(SEARCH("adblue",F212)),"AdBlue",IF(OR(ISNUMBER(SEARCH("diesel",F212)),ISNUMBER(SEARCH("derv",F212)),ISNUMBER(SEARCH("ulsd",F212))),"Diesel",IF(OR(ISNUMBER(SEARCH("unleaded",F212)),ISNUMBER(SEARCH("petrol",F212)),ISNUMBER(SEARCH("ulp",F212))),"Petrol",IF(OR(ISNUMBER(SEARCH("electric",F212)),ISNUMBER(SEARCH("charg",F212)),ISNUMBER(SEARCH("kwh",F212))),"Electric","Other")))))</f>
        <v/>
      </c>
      <c r="W212" s="34" t="str">
        <f aca="false">IF(TRIM(B212&amp;"")&lt;&gt;"",IFERROR(MOD(B212*1,1),""),IF(A212="","",IFERROR(IF(MOD(A212*1,1)&gt;0,MOD(A212*1,1),""),"")))</f>
        <v/>
      </c>
      <c r="X212" s="35" t="str">
        <f aca="false">IF(A212="","",IFERROR(INT(A212*1),""))</f>
        <v/>
      </c>
      <c r="Y212" s="32" t="str">
        <f aca="false">IF(OR(X212="",NOT(OR(V212="Diesel",V212="Petrol"))),"",MAX(IF(O212="",0,COUNTIFS($O$2:$O$501,O212,$X$2:$X$501,X212,$V$2:$V$501,"Diesel")+COUNTIFS($O$2:$O$501,O212,$X$2:$X$501,X212,$V$2:$V$501,"Petrol")),IF(R212="",0,COUNTIFS($R$2:$R$501,R212,$X$2:$X$501,X212,$V$2:$V$501,"Diesel")+COUNTIFS($R$2:$R$501,R212,$X$2:$X$501,X212,$V$2:$V$501,"Petrol"))))</f>
        <v/>
      </c>
      <c r="Z212" s="32" t="str">
        <f aca="false">IF(OR(R212="",TRIM(I212&amp;"")="",NOT(OR(V212="Diesel",V212="Petrol"))),"",IFERROR(_xlfn.MAXIFS($I$2:$I$501,$R$2:$R$501,R212,$I$2:$I$501,"&lt;"&amp;I212,$V$2:$V$501,"&lt;&gt;AdBlue",$V$2:$V$501,"&lt;&gt;Other"),""))</f>
        <v/>
      </c>
      <c r="AA212" s="32" t="str">
        <f aca="false">IF(OR(Z212="",N(Z212)=0),"",I212-Z212)</f>
        <v/>
      </c>
      <c r="AB212" s="32" t="str">
        <f aca="false">IF(OR(R212="",TRIM(I212&amp;"")="",X212=""),"",IFERROR(_xlfn.MAXIFS($I$2:$I$501,$R$2:$R$501,R212,$X$2:$X$501,"&lt;"&amp;X212),""))</f>
        <v/>
      </c>
      <c r="AC212" s="32" t="str">
        <f aca="false">IF(V212="Other","Not fuel, ","")&amp;IFERROR(IF(AND(T212&lt;&gt;"",OR(AND(V212="Diesel",T212&lt;&gt;"Diesel"),AND(V212="Petrol",T212&lt;&gt;"Petrol",T212&lt;&gt;"Plug-in hybrid"),AND(V212="Electric",T212&lt;&gt;"Electric",T212&lt;&gt;"Plug-in hybrid"))),"Wrong fuel for this van, ",""),"")&amp;IFERROR(IF(AND(OR(V212="Diesel",V212="Petrol"),N(U212)&gt;0,G212*1&gt;N(U212)*(1+TankMargin)),"More than the tank holds, ",""),"")&amp;IF(AND(TRIM(D212&amp;"")&lt;&gt;"",Q212&lt;&gt;"",SUBSTITUTE(UPPER(Q212)," ","")&lt;&gt;R212),"Card used in another van, ","")&amp;IF(AND(TRIM(D212&amp;"")&lt;&gt;"",S212=0),"Not one of your vans, ","")&amp;IF(AND(A212&lt;&gt;"",R212="",O212&lt;&gt;"",P212=0),"Card not on your Vans list, ","")&amp;IF(N(Y212)&gt;1,"Filled twice that day, ","")&amp;IFERROR(IF(AND(AA212&lt;&gt;"",AA212&lt;MinMiles),"Only "&amp;TEXT(AA212,"#,##0")&amp;" miles since the previous fill, ",""),"")&amp;IFERROR(IF(AND(AB212&lt;&gt;"",N(AB212)&gt;0,I212*1&lt;N(AB212)),"Pump mileage lower than before, ",""),"")&amp;IFERROR(IF(AND(TRIM(I212&amp;"")&lt;&gt;"",TRIM(K212&amp;"")&lt;&gt;"",ABS(I212*1-K212*1)&gt;MileTolerance),"Pump mileage off from the odometer, ",""),"")&amp;IF(J212="No","No receipt from the driver, ","")&amp;IFERROR(IF(AND(W212&lt;&gt;"",OR(W212&lt;DayStart,W212&gt;DayEnd)),"Outside working hours, ",""),"")&amp;IFERROR(IF(AND(X212&lt;&gt;"",WEEKDAY(X212,2)=6,FlagSat="Yes"),"Saturday, ",""),"")&amp;IFERROR(IF(AND(X212&lt;&gt;"",WEEKDAY(X212,2)=7,FlagSun="Yes"),"Sunday, ",""),"")&amp;IF(AND(FlagPremium="Yes",OR(V212="Diesel",V212="Petrol"),OR(ISNUMBER(SEARCH("super",F212)),ISNUMBER(SEARCH("premium",F212)),ISNUMBER(SEARCH("ultimate",F212)),ISNUMBER(SEARCH("v-power",F212)),ISNUMBER(SEARCH("momentum",F212)),ISNUMBER(SEARCH("supreme",F212)))),"Premium fuel, ","")</f>
        <v/>
      </c>
      <c r="AD212" s="32" t="n">
        <f aca="false">IF(AC212="",0,1)</f>
        <v>0</v>
      </c>
      <c r="AE212" s="32" t="n">
        <f aca="false">IF(A212="",0,1)</f>
        <v>0</v>
      </c>
    </row>
    <row r="213" customFormat="false" ht="15" hidden="false" customHeight="false" outlineLevel="0" collapsed="false">
      <c r="A213" s="24"/>
      <c r="B213" s="25"/>
      <c r="C213" s="21"/>
      <c r="D213" s="19"/>
      <c r="E213" s="19"/>
      <c r="F213" s="19"/>
      <c r="G213" s="26"/>
      <c r="H213" s="27"/>
      <c r="I213" s="28"/>
      <c r="J213" s="19"/>
      <c r="K213" s="28"/>
      <c r="L213" s="29" t="str">
        <f aca="false">IF(AC213="","",LEFT(AC213,LEN(AC213)-2))</f>
        <v/>
      </c>
      <c r="M213" s="30"/>
      <c r="N213" s="30"/>
      <c r="O213" s="32" t="str">
        <f aca="false">IF(TRIM(C213&amp;"")="","",RIGHT(SUBSTITUTE(SUBSTITUTE(C213&amp;""," ",""),"*",""),4))</f>
        <v/>
      </c>
      <c r="P213" s="32" t="n">
        <f aca="false">IF(O213="",0,IFERROR(MATCH(O213,Vans!$D$2:$D$51,0),IFERROR(MATCH(VALUE(O213),Vans!$D$2:$D$51,0),0)))</f>
        <v>0</v>
      </c>
      <c r="Q213" s="32" t="str">
        <f aca="false">IF(P213=0,"",INDEX(Vans!$A$2:$A$51,P213)&amp;"")</f>
        <v/>
      </c>
      <c r="R213" s="32" t="str">
        <f aca="false">IF(A213="","",IF(TRIM(D213&amp;"")&lt;&gt;"",SUBSTITUTE(UPPER(TRIM(D213&amp;""))," ",""),SUBSTITUTE(UPPER(Q213)," ","")))</f>
        <v/>
      </c>
      <c r="S213" s="32" t="n">
        <f aca="false">IF(R213="",0,IFERROR(MATCH(R213,Vans!$G$2:$G$51,0),0))</f>
        <v>0</v>
      </c>
      <c r="T213" s="32" t="str">
        <f aca="false">IF(S213=0,"",INDEX(Vans!$B$2:$B$51,S213)&amp;"")</f>
        <v/>
      </c>
      <c r="U213" s="32" t="str">
        <f aca="false">IF(S213=0,"",INDEX(Vans!$C$2:$C$51,S213))</f>
        <v/>
      </c>
      <c r="V213" s="32" t="str">
        <f aca="false">IF(TRIM(F213&amp;"")="","",IF(ISNUMBER(SEARCH("adblue",F213)),"AdBlue",IF(OR(ISNUMBER(SEARCH("diesel",F213)),ISNUMBER(SEARCH("derv",F213)),ISNUMBER(SEARCH("ulsd",F213))),"Diesel",IF(OR(ISNUMBER(SEARCH("unleaded",F213)),ISNUMBER(SEARCH("petrol",F213)),ISNUMBER(SEARCH("ulp",F213))),"Petrol",IF(OR(ISNUMBER(SEARCH("electric",F213)),ISNUMBER(SEARCH("charg",F213)),ISNUMBER(SEARCH("kwh",F213))),"Electric","Other")))))</f>
        <v/>
      </c>
      <c r="W213" s="34" t="str">
        <f aca="false">IF(TRIM(B213&amp;"")&lt;&gt;"",IFERROR(MOD(B213*1,1),""),IF(A213="","",IFERROR(IF(MOD(A213*1,1)&gt;0,MOD(A213*1,1),""),"")))</f>
        <v/>
      </c>
      <c r="X213" s="35" t="str">
        <f aca="false">IF(A213="","",IFERROR(INT(A213*1),""))</f>
        <v/>
      </c>
      <c r="Y213" s="32" t="str">
        <f aca="false">IF(OR(X213="",NOT(OR(V213="Diesel",V213="Petrol"))),"",MAX(IF(O213="",0,COUNTIFS($O$2:$O$501,O213,$X$2:$X$501,X213,$V$2:$V$501,"Diesel")+COUNTIFS($O$2:$O$501,O213,$X$2:$X$501,X213,$V$2:$V$501,"Petrol")),IF(R213="",0,COUNTIFS($R$2:$R$501,R213,$X$2:$X$501,X213,$V$2:$V$501,"Diesel")+COUNTIFS($R$2:$R$501,R213,$X$2:$X$501,X213,$V$2:$V$501,"Petrol"))))</f>
        <v/>
      </c>
      <c r="Z213" s="32" t="str">
        <f aca="false">IF(OR(R213="",TRIM(I213&amp;"")="",NOT(OR(V213="Diesel",V213="Petrol"))),"",IFERROR(_xlfn.MAXIFS($I$2:$I$501,$R$2:$R$501,R213,$I$2:$I$501,"&lt;"&amp;I213,$V$2:$V$501,"&lt;&gt;AdBlue",$V$2:$V$501,"&lt;&gt;Other"),""))</f>
        <v/>
      </c>
      <c r="AA213" s="32" t="str">
        <f aca="false">IF(OR(Z213="",N(Z213)=0),"",I213-Z213)</f>
        <v/>
      </c>
      <c r="AB213" s="32" t="str">
        <f aca="false">IF(OR(R213="",TRIM(I213&amp;"")="",X213=""),"",IFERROR(_xlfn.MAXIFS($I$2:$I$501,$R$2:$R$501,R213,$X$2:$X$501,"&lt;"&amp;X213),""))</f>
        <v/>
      </c>
      <c r="AC213" s="32" t="str">
        <f aca="false">IF(V213="Other","Not fuel, ","")&amp;IFERROR(IF(AND(T213&lt;&gt;"",OR(AND(V213="Diesel",T213&lt;&gt;"Diesel"),AND(V213="Petrol",T213&lt;&gt;"Petrol",T213&lt;&gt;"Plug-in hybrid"),AND(V213="Electric",T213&lt;&gt;"Electric",T213&lt;&gt;"Plug-in hybrid"))),"Wrong fuel for this van, ",""),"")&amp;IFERROR(IF(AND(OR(V213="Diesel",V213="Petrol"),N(U213)&gt;0,G213*1&gt;N(U213)*(1+TankMargin)),"More than the tank holds, ",""),"")&amp;IF(AND(TRIM(D213&amp;"")&lt;&gt;"",Q213&lt;&gt;"",SUBSTITUTE(UPPER(Q213)," ","")&lt;&gt;R213),"Card used in another van, ","")&amp;IF(AND(TRIM(D213&amp;"")&lt;&gt;"",S213=0),"Not one of your vans, ","")&amp;IF(AND(A213&lt;&gt;"",R213="",O213&lt;&gt;"",P213=0),"Card not on your Vans list, ","")&amp;IF(N(Y213)&gt;1,"Filled twice that day, ","")&amp;IFERROR(IF(AND(AA213&lt;&gt;"",AA213&lt;MinMiles),"Only "&amp;TEXT(AA213,"#,##0")&amp;" miles since the previous fill, ",""),"")&amp;IFERROR(IF(AND(AB213&lt;&gt;"",N(AB213)&gt;0,I213*1&lt;N(AB213)),"Pump mileage lower than before, ",""),"")&amp;IFERROR(IF(AND(TRIM(I213&amp;"")&lt;&gt;"",TRIM(K213&amp;"")&lt;&gt;"",ABS(I213*1-K213*1)&gt;MileTolerance),"Pump mileage off from the odometer, ",""),"")&amp;IF(J213="No","No receipt from the driver, ","")&amp;IFERROR(IF(AND(W213&lt;&gt;"",OR(W213&lt;DayStart,W213&gt;DayEnd)),"Outside working hours, ",""),"")&amp;IFERROR(IF(AND(X213&lt;&gt;"",WEEKDAY(X213,2)=6,FlagSat="Yes"),"Saturday, ",""),"")&amp;IFERROR(IF(AND(X213&lt;&gt;"",WEEKDAY(X213,2)=7,FlagSun="Yes"),"Sunday, ",""),"")&amp;IF(AND(FlagPremium="Yes",OR(V213="Diesel",V213="Petrol"),OR(ISNUMBER(SEARCH("super",F213)),ISNUMBER(SEARCH("premium",F213)),ISNUMBER(SEARCH("ultimate",F213)),ISNUMBER(SEARCH("v-power",F213)),ISNUMBER(SEARCH("momentum",F213)),ISNUMBER(SEARCH("supreme",F213)))),"Premium fuel, ","")</f>
        <v/>
      </c>
      <c r="AD213" s="32" t="n">
        <f aca="false">IF(AC213="",0,1)</f>
        <v>0</v>
      </c>
      <c r="AE213" s="32" t="n">
        <f aca="false">IF(A213="",0,1)</f>
        <v>0</v>
      </c>
    </row>
    <row r="214" customFormat="false" ht="15" hidden="false" customHeight="false" outlineLevel="0" collapsed="false">
      <c r="A214" s="24"/>
      <c r="B214" s="25"/>
      <c r="C214" s="21"/>
      <c r="D214" s="19"/>
      <c r="E214" s="19"/>
      <c r="F214" s="19"/>
      <c r="G214" s="26"/>
      <c r="H214" s="27"/>
      <c r="I214" s="28"/>
      <c r="J214" s="19"/>
      <c r="K214" s="28"/>
      <c r="L214" s="29" t="str">
        <f aca="false">IF(AC214="","",LEFT(AC214,LEN(AC214)-2))</f>
        <v/>
      </c>
      <c r="M214" s="30"/>
      <c r="N214" s="30"/>
      <c r="O214" s="32" t="str">
        <f aca="false">IF(TRIM(C214&amp;"")="","",RIGHT(SUBSTITUTE(SUBSTITUTE(C214&amp;""," ",""),"*",""),4))</f>
        <v/>
      </c>
      <c r="P214" s="32" t="n">
        <f aca="false">IF(O214="",0,IFERROR(MATCH(O214,Vans!$D$2:$D$51,0),IFERROR(MATCH(VALUE(O214),Vans!$D$2:$D$51,0),0)))</f>
        <v>0</v>
      </c>
      <c r="Q214" s="32" t="str">
        <f aca="false">IF(P214=0,"",INDEX(Vans!$A$2:$A$51,P214)&amp;"")</f>
        <v/>
      </c>
      <c r="R214" s="32" t="str">
        <f aca="false">IF(A214="","",IF(TRIM(D214&amp;"")&lt;&gt;"",SUBSTITUTE(UPPER(TRIM(D214&amp;""))," ",""),SUBSTITUTE(UPPER(Q214)," ","")))</f>
        <v/>
      </c>
      <c r="S214" s="32" t="n">
        <f aca="false">IF(R214="",0,IFERROR(MATCH(R214,Vans!$G$2:$G$51,0),0))</f>
        <v>0</v>
      </c>
      <c r="T214" s="32" t="str">
        <f aca="false">IF(S214=0,"",INDEX(Vans!$B$2:$B$51,S214)&amp;"")</f>
        <v/>
      </c>
      <c r="U214" s="32" t="str">
        <f aca="false">IF(S214=0,"",INDEX(Vans!$C$2:$C$51,S214))</f>
        <v/>
      </c>
      <c r="V214" s="32" t="str">
        <f aca="false">IF(TRIM(F214&amp;"")="","",IF(ISNUMBER(SEARCH("adblue",F214)),"AdBlue",IF(OR(ISNUMBER(SEARCH("diesel",F214)),ISNUMBER(SEARCH("derv",F214)),ISNUMBER(SEARCH("ulsd",F214))),"Diesel",IF(OR(ISNUMBER(SEARCH("unleaded",F214)),ISNUMBER(SEARCH("petrol",F214)),ISNUMBER(SEARCH("ulp",F214))),"Petrol",IF(OR(ISNUMBER(SEARCH("electric",F214)),ISNUMBER(SEARCH("charg",F214)),ISNUMBER(SEARCH("kwh",F214))),"Electric","Other")))))</f>
        <v/>
      </c>
      <c r="W214" s="34" t="str">
        <f aca="false">IF(TRIM(B214&amp;"")&lt;&gt;"",IFERROR(MOD(B214*1,1),""),IF(A214="","",IFERROR(IF(MOD(A214*1,1)&gt;0,MOD(A214*1,1),""),"")))</f>
        <v/>
      </c>
      <c r="X214" s="35" t="str">
        <f aca="false">IF(A214="","",IFERROR(INT(A214*1),""))</f>
        <v/>
      </c>
      <c r="Y214" s="32" t="str">
        <f aca="false">IF(OR(X214="",NOT(OR(V214="Diesel",V214="Petrol"))),"",MAX(IF(O214="",0,COUNTIFS($O$2:$O$501,O214,$X$2:$X$501,X214,$V$2:$V$501,"Diesel")+COUNTIFS($O$2:$O$501,O214,$X$2:$X$501,X214,$V$2:$V$501,"Petrol")),IF(R214="",0,COUNTIFS($R$2:$R$501,R214,$X$2:$X$501,X214,$V$2:$V$501,"Diesel")+COUNTIFS($R$2:$R$501,R214,$X$2:$X$501,X214,$V$2:$V$501,"Petrol"))))</f>
        <v/>
      </c>
      <c r="Z214" s="32" t="str">
        <f aca="false">IF(OR(R214="",TRIM(I214&amp;"")="",NOT(OR(V214="Diesel",V214="Petrol"))),"",IFERROR(_xlfn.MAXIFS($I$2:$I$501,$R$2:$R$501,R214,$I$2:$I$501,"&lt;"&amp;I214,$V$2:$V$501,"&lt;&gt;AdBlue",$V$2:$V$501,"&lt;&gt;Other"),""))</f>
        <v/>
      </c>
      <c r="AA214" s="32" t="str">
        <f aca="false">IF(OR(Z214="",N(Z214)=0),"",I214-Z214)</f>
        <v/>
      </c>
      <c r="AB214" s="32" t="str">
        <f aca="false">IF(OR(R214="",TRIM(I214&amp;"")="",X214=""),"",IFERROR(_xlfn.MAXIFS($I$2:$I$501,$R$2:$R$501,R214,$X$2:$X$501,"&lt;"&amp;X214),""))</f>
        <v/>
      </c>
      <c r="AC214" s="32" t="str">
        <f aca="false">IF(V214="Other","Not fuel, ","")&amp;IFERROR(IF(AND(T214&lt;&gt;"",OR(AND(V214="Diesel",T214&lt;&gt;"Diesel"),AND(V214="Petrol",T214&lt;&gt;"Petrol",T214&lt;&gt;"Plug-in hybrid"),AND(V214="Electric",T214&lt;&gt;"Electric",T214&lt;&gt;"Plug-in hybrid"))),"Wrong fuel for this van, ",""),"")&amp;IFERROR(IF(AND(OR(V214="Diesel",V214="Petrol"),N(U214)&gt;0,G214*1&gt;N(U214)*(1+TankMargin)),"More than the tank holds, ",""),"")&amp;IF(AND(TRIM(D214&amp;"")&lt;&gt;"",Q214&lt;&gt;"",SUBSTITUTE(UPPER(Q214)," ","")&lt;&gt;R214),"Card used in another van, ","")&amp;IF(AND(TRIM(D214&amp;"")&lt;&gt;"",S214=0),"Not one of your vans, ","")&amp;IF(AND(A214&lt;&gt;"",R214="",O214&lt;&gt;"",P214=0),"Card not on your Vans list, ","")&amp;IF(N(Y214)&gt;1,"Filled twice that day, ","")&amp;IFERROR(IF(AND(AA214&lt;&gt;"",AA214&lt;MinMiles),"Only "&amp;TEXT(AA214,"#,##0")&amp;" miles since the previous fill, ",""),"")&amp;IFERROR(IF(AND(AB214&lt;&gt;"",N(AB214)&gt;0,I214*1&lt;N(AB214)),"Pump mileage lower than before, ",""),"")&amp;IFERROR(IF(AND(TRIM(I214&amp;"")&lt;&gt;"",TRIM(K214&amp;"")&lt;&gt;"",ABS(I214*1-K214*1)&gt;MileTolerance),"Pump mileage off from the odometer, ",""),"")&amp;IF(J214="No","No receipt from the driver, ","")&amp;IFERROR(IF(AND(W214&lt;&gt;"",OR(W214&lt;DayStart,W214&gt;DayEnd)),"Outside working hours, ",""),"")&amp;IFERROR(IF(AND(X214&lt;&gt;"",WEEKDAY(X214,2)=6,FlagSat="Yes"),"Saturday, ",""),"")&amp;IFERROR(IF(AND(X214&lt;&gt;"",WEEKDAY(X214,2)=7,FlagSun="Yes"),"Sunday, ",""),"")&amp;IF(AND(FlagPremium="Yes",OR(V214="Diesel",V214="Petrol"),OR(ISNUMBER(SEARCH("super",F214)),ISNUMBER(SEARCH("premium",F214)),ISNUMBER(SEARCH("ultimate",F214)),ISNUMBER(SEARCH("v-power",F214)),ISNUMBER(SEARCH("momentum",F214)),ISNUMBER(SEARCH("supreme",F214)))),"Premium fuel, ","")</f>
        <v/>
      </c>
      <c r="AD214" s="32" t="n">
        <f aca="false">IF(AC214="",0,1)</f>
        <v>0</v>
      </c>
      <c r="AE214" s="32" t="n">
        <f aca="false">IF(A214="",0,1)</f>
        <v>0</v>
      </c>
    </row>
    <row r="215" customFormat="false" ht="15" hidden="false" customHeight="false" outlineLevel="0" collapsed="false">
      <c r="A215" s="24"/>
      <c r="B215" s="25"/>
      <c r="C215" s="21"/>
      <c r="D215" s="19"/>
      <c r="E215" s="19"/>
      <c r="F215" s="19"/>
      <c r="G215" s="26"/>
      <c r="H215" s="27"/>
      <c r="I215" s="28"/>
      <c r="J215" s="19"/>
      <c r="K215" s="28"/>
      <c r="L215" s="29" t="str">
        <f aca="false">IF(AC215="","",LEFT(AC215,LEN(AC215)-2))</f>
        <v/>
      </c>
      <c r="M215" s="30"/>
      <c r="N215" s="30"/>
      <c r="O215" s="32" t="str">
        <f aca="false">IF(TRIM(C215&amp;"")="","",RIGHT(SUBSTITUTE(SUBSTITUTE(C215&amp;""," ",""),"*",""),4))</f>
        <v/>
      </c>
      <c r="P215" s="32" t="n">
        <f aca="false">IF(O215="",0,IFERROR(MATCH(O215,Vans!$D$2:$D$51,0),IFERROR(MATCH(VALUE(O215),Vans!$D$2:$D$51,0),0)))</f>
        <v>0</v>
      </c>
      <c r="Q215" s="32" t="str">
        <f aca="false">IF(P215=0,"",INDEX(Vans!$A$2:$A$51,P215)&amp;"")</f>
        <v/>
      </c>
      <c r="R215" s="32" t="str">
        <f aca="false">IF(A215="","",IF(TRIM(D215&amp;"")&lt;&gt;"",SUBSTITUTE(UPPER(TRIM(D215&amp;""))," ",""),SUBSTITUTE(UPPER(Q215)," ","")))</f>
        <v/>
      </c>
      <c r="S215" s="32" t="n">
        <f aca="false">IF(R215="",0,IFERROR(MATCH(R215,Vans!$G$2:$G$51,0),0))</f>
        <v>0</v>
      </c>
      <c r="T215" s="32" t="str">
        <f aca="false">IF(S215=0,"",INDEX(Vans!$B$2:$B$51,S215)&amp;"")</f>
        <v/>
      </c>
      <c r="U215" s="32" t="str">
        <f aca="false">IF(S215=0,"",INDEX(Vans!$C$2:$C$51,S215))</f>
        <v/>
      </c>
      <c r="V215" s="32" t="str">
        <f aca="false">IF(TRIM(F215&amp;"")="","",IF(ISNUMBER(SEARCH("adblue",F215)),"AdBlue",IF(OR(ISNUMBER(SEARCH("diesel",F215)),ISNUMBER(SEARCH("derv",F215)),ISNUMBER(SEARCH("ulsd",F215))),"Diesel",IF(OR(ISNUMBER(SEARCH("unleaded",F215)),ISNUMBER(SEARCH("petrol",F215)),ISNUMBER(SEARCH("ulp",F215))),"Petrol",IF(OR(ISNUMBER(SEARCH("electric",F215)),ISNUMBER(SEARCH("charg",F215)),ISNUMBER(SEARCH("kwh",F215))),"Electric","Other")))))</f>
        <v/>
      </c>
      <c r="W215" s="34" t="str">
        <f aca="false">IF(TRIM(B215&amp;"")&lt;&gt;"",IFERROR(MOD(B215*1,1),""),IF(A215="","",IFERROR(IF(MOD(A215*1,1)&gt;0,MOD(A215*1,1),""),"")))</f>
        <v/>
      </c>
      <c r="X215" s="35" t="str">
        <f aca="false">IF(A215="","",IFERROR(INT(A215*1),""))</f>
        <v/>
      </c>
      <c r="Y215" s="32" t="str">
        <f aca="false">IF(OR(X215="",NOT(OR(V215="Diesel",V215="Petrol"))),"",MAX(IF(O215="",0,COUNTIFS($O$2:$O$501,O215,$X$2:$X$501,X215,$V$2:$V$501,"Diesel")+COUNTIFS($O$2:$O$501,O215,$X$2:$X$501,X215,$V$2:$V$501,"Petrol")),IF(R215="",0,COUNTIFS($R$2:$R$501,R215,$X$2:$X$501,X215,$V$2:$V$501,"Diesel")+COUNTIFS($R$2:$R$501,R215,$X$2:$X$501,X215,$V$2:$V$501,"Petrol"))))</f>
        <v/>
      </c>
      <c r="Z215" s="32" t="str">
        <f aca="false">IF(OR(R215="",TRIM(I215&amp;"")="",NOT(OR(V215="Diesel",V215="Petrol"))),"",IFERROR(_xlfn.MAXIFS($I$2:$I$501,$R$2:$R$501,R215,$I$2:$I$501,"&lt;"&amp;I215,$V$2:$V$501,"&lt;&gt;AdBlue",$V$2:$V$501,"&lt;&gt;Other"),""))</f>
        <v/>
      </c>
      <c r="AA215" s="32" t="str">
        <f aca="false">IF(OR(Z215="",N(Z215)=0),"",I215-Z215)</f>
        <v/>
      </c>
      <c r="AB215" s="32" t="str">
        <f aca="false">IF(OR(R215="",TRIM(I215&amp;"")="",X215=""),"",IFERROR(_xlfn.MAXIFS($I$2:$I$501,$R$2:$R$501,R215,$X$2:$X$501,"&lt;"&amp;X215),""))</f>
        <v/>
      </c>
      <c r="AC215" s="32" t="str">
        <f aca="false">IF(V215="Other","Not fuel, ","")&amp;IFERROR(IF(AND(T215&lt;&gt;"",OR(AND(V215="Diesel",T215&lt;&gt;"Diesel"),AND(V215="Petrol",T215&lt;&gt;"Petrol",T215&lt;&gt;"Plug-in hybrid"),AND(V215="Electric",T215&lt;&gt;"Electric",T215&lt;&gt;"Plug-in hybrid"))),"Wrong fuel for this van, ",""),"")&amp;IFERROR(IF(AND(OR(V215="Diesel",V215="Petrol"),N(U215)&gt;0,G215*1&gt;N(U215)*(1+TankMargin)),"More than the tank holds, ",""),"")&amp;IF(AND(TRIM(D215&amp;"")&lt;&gt;"",Q215&lt;&gt;"",SUBSTITUTE(UPPER(Q215)," ","")&lt;&gt;R215),"Card used in another van, ","")&amp;IF(AND(TRIM(D215&amp;"")&lt;&gt;"",S215=0),"Not one of your vans, ","")&amp;IF(AND(A215&lt;&gt;"",R215="",O215&lt;&gt;"",P215=0),"Card not on your Vans list, ","")&amp;IF(N(Y215)&gt;1,"Filled twice that day, ","")&amp;IFERROR(IF(AND(AA215&lt;&gt;"",AA215&lt;MinMiles),"Only "&amp;TEXT(AA215,"#,##0")&amp;" miles since the previous fill, ",""),"")&amp;IFERROR(IF(AND(AB215&lt;&gt;"",N(AB215)&gt;0,I215*1&lt;N(AB215)),"Pump mileage lower than before, ",""),"")&amp;IFERROR(IF(AND(TRIM(I215&amp;"")&lt;&gt;"",TRIM(K215&amp;"")&lt;&gt;"",ABS(I215*1-K215*1)&gt;MileTolerance),"Pump mileage off from the odometer, ",""),"")&amp;IF(J215="No","No receipt from the driver, ","")&amp;IFERROR(IF(AND(W215&lt;&gt;"",OR(W215&lt;DayStart,W215&gt;DayEnd)),"Outside working hours, ",""),"")&amp;IFERROR(IF(AND(X215&lt;&gt;"",WEEKDAY(X215,2)=6,FlagSat="Yes"),"Saturday, ",""),"")&amp;IFERROR(IF(AND(X215&lt;&gt;"",WEEKDAY(X215,2)=7,FlagSun="Yes"),"Sunday, ",""),"")&amp;IF(AND(FlagPremium="Yes",OR(V215="Diesel",V215="Petrol"),OR(ISNUMBER(SEARCH("super",F215)),ISNUMBER(SEARCH("premium",F215)),ISNUMBER(SEARCH("ultimate",F215)),ISNUMBER(SEARCH("v-power",F215)),ISNUMBER(SEARCH("momentum",F215)),ISNUMBER(SEARCH("supreme",F215)))),"Premium fuel, ","")</f>
        <v/>
      </c>
      <c r="AD215" s="32" t="n">
        <f aca="false">IF(AC215="",0,1)</f>
        <v>0</v>
      </c>
      <c r="AE215" s="32" t="n">
        <f aca="false">IF(A215="",0,1)</f>
        <v>0</v>
      </c>
    </row>
    <row r="216" customFormat="false" ht="15" hidden="false" customHeight="false" outlineLevel="0" collapsed="false">
      <c r="A216" s="24"/>
      <c r="B216" s="25"/>
      <c r="C216" s="21"/>
      <c r="D216" s="19"/>
      <c r="E216" s="19"/>
      <c r="F216" s="19"/>
      <c r="G216" s="26"/>
      <c r="H216" s="27"/>
      <c r="I216" s="28"/>
      <c r="J216" s="19"/>
      <c r="K216" s="28"/>
      <c r="L216" s="29" t="str">
        <f aca="false">IF(AC216="","",LEFT(AC216,LEN(AC216)-2))</f>
        <v/>
      </c>
      <c r="M216" s="30"/>
      <c r="N216" s="30"/>
      <c r="O216" s="32" t="str">
        <f aca="false">IF(TRIM(C216&amp;"")="","",RIGHT(SUBSTITUTE(SUBSTITUTE(C216&amp;""," ",""),"*",""),4))</f>
        <v/>
      </c>
      <c r="P216" s="32" t="n">
        <f aca="false">IF(O216="",0,IFERROR(MATCH(O216,Vans!$D$2:$D$51,0),IFERROR(MATCH(VALUE(O216),Vans!$D$2:$D$51,0),0)))</f>
        <v>0</v>
      </c>
      <c r="Q216" s="32" t="str">
        <f aca="false">IF(P216=0,"",INDEX(Vans!$A$2:$A$51,P216)&amp;"")</f>
        <v/>
      </c>
      <c r="R216" s="32" t="str">
        <f aca="false">IF(A216="","",IF(TRIM(D216&amp;"")&lt;&gt;"",SUBSTITUTE(UPPER(TRIM(D216&amp;""))," ",""),SUBSTITUTE(UPPER(Q216)," ","")))</f>
        <v/>
      </c>
      <c r="S216" s="32" t="n">
        <f aca="false">IF(R216="",0,IFERROR(MATCH(R216,Vans!$G$2:$G$51,0),0))</f>
        <v>0</v>
      </c>
      <c r="T216" s="32" t="str">
        <f aca="false">IF(S216=0,"",INDEX(Vans!$B$2:$B$51,S216)&amp;"")</f>
        <v/>
      </c>
      <c r="U216" s="32" t="str">
        <f aca="false">IF(S216=0,"",INDEX(Vans!$C$2:$C$51,S216))</f>
        <v/>
      </c>
      <c r="V216" s="32" t="str">
        <f aca="false">IF(TRIM(F216&amp;"")="","",IF(ISNUMBER(SEARCH("adblue",F216)),"AdBlue",IF(OR(ISNUMBER(SEARCH("diesel",F216)),ISNUMBER(SEARCH("derv",F216)),ISNUMBER(SEARCH("ulsd",F216))),"Diesel",IF(OR(ISNUMBER(SEARCH("unleaded",F216)),ISNUMBER(SEARCH("petrol",F216)),ISNUMBER(SEARCH("ulp",F216))),"Petrol",IF(OR(ISNUMBER(SEARCH("electric",F216)),ISNUMBER(SEARCH("charg",F216)),ISNUMBER(SEARCH("kwh",F216))),"Electric","Other")))))</f>
        <v/>
      </c>
      <c r="W216" s="34" t="str">
        <f aca="false">IF(TRIM(B216&amp;"")&lt;&gt;"",IFERROR(MOD(B216*1,1),""),IF(A216="","",IFERROR(IF(MOD(A216*1,1)&gt;0,MOD(A216*1,1),""),"")))</f>
        <v/>
      </c>
      <c r="X216" s="35" t="str">
        <f aca="false">IF(A216="","",IFERROR(INT(A216*1),""))</f>
        <v/>
      </c>
      <c r="Y216" s="32" t="str">
        <f aca="false">IF(OR(X216="",NOT(OR(V216="Diesel",V216="Petrol"))),"",MAX(IF(O216="",0,COUNTIFS($O$2:$O$501,O216,$X$2:$X$501,X216,$V$2:$V$501,"Diesel")+COUNTIFS($O$2:$O$501,O216,$X$2:$X$501,X216,$V$2:$V$501,"Petrol")),IF(R216="",0,COUNTIFS($R$2:$R$501,R216,$X$2:$X$501,X216,$V$2:$V$501,"Diesel")+COUNTIFS($R$2:$R$501,R216,$X$2:$X$501,X216,$V$2:$V$501,"Petrol"))))</f>
        <v/>
      </c>
      <c r="Z216" s="32" t="str">
        <f aca="false">IF(OR(R216="",TRIM(I216&amp;"")="",NOT(OR(V216="Diesel",V216="Petrol"))),"",IFERROR(_xlfn.MAXIFS($I$2:$I$501,$R$2:$R$501,R216,$I$2:$I$501,"&lt;"&amp;I216,$V$2:$V$501,"&lt;&gt;AdBlue",$V$2:$V$501,"&lt;&gt;Other"),""))</f>
        <v/>
      </c>
      <c r="AA216" s="32" t="str">
        <f aca="false">IF(OR(Z216="",N(Z216)=0),"",I216-Z216)</f>
        <v/>
      </c>
      <c r="AB216" s="32" t="str">
        <f aca="false">IF(OR(R216="",TRIM(I216&amp;"")="",X216=""),"",IFERROR(_xlfn.MAXIFS($I$2:$I$501,$R$2:$R$501,R216,$X$2:$X$501,"&lt;"&amp;X216),""))</f>
        <v/>
      </c>
      <c r="AC216" s="32" t="str">
        <f aca="false">IF(V216="Other","Not fuel, ","")&amp;IFERROR(IF(AND(T216&lt;&gt;"",OR(AND(V216="Diesel",T216&lt;&gt;"Diesel"),AND(V216="Petrol",T216&lt;&gt;"Petrol",T216&lt;&gt;"Plug-in hybrid"),AND(V216="Electric",T216&lt;&gt;"Electric",T216&lt;&gt;"Plug-in hybrid"))),"Wrong fuel for this van, ",""),"")&amp;IFERROR(IF(AND(OR(V216="Diesel",V216="Petrol"),N(U216)&gt;0,G216*1&gt;N(U216)*(1+TankMargin)),"More than the tank holds, ",""),"")&amp;IF(AND(TRIM(D216&amp;"")&lt;&gt;"",Q216&lt;&gt;"",SUBSTITUTE(UPPER(Q216)," ","")&lt;&gt;R216),"Card used in another van, ","")&amp;IF(AND(TRIM(D216&amp;"")&lt;&gt;"",S216=0),"Not one of your vans, ","")&amp;IF(AND(A216&lt;&gt;"",R216="",O216&lt;&gt;"",P216=0),"Card not on your Vans list, ","")&amp;IF(N(Y216)&gt;1,"Filled twice that day, ","")&amp;IFERROR(IF(AND(AA216&lt;&gt;"",AA216&lt;MinMiles),"Only "&amp;TEXT(AA216,"#,##0")&amp;" miles since the previous fill, ",""),"")&amp;IFERROR(IF(AND(AB216&lt;&gt;"",N(AB216)&gt;0,I216*1&lt;N(AB216)),"Pump mileage lower than before, ",""),"")&amp;IFERROR(IF(AND(TRIM(I216&amp;"")&lt;&gt;"",TRIM(K216&amp;"")&lt;&gt;"",ABS(I216*1-K216*1)&gt;MileTolerance),"Pump mileage off from the odometer, ",""),"")&amp;IF(J216="No","No receipt from the driver, ","")&amp;IFERROR(IF(AND(W216&lt;&gt;"",OR(W216&lt;DayStart,W216&gt;DayEnd)),"Outside working hours, ",""),"")&amp;IFERROR(IF(AND(X216&lt;&gt;"",WEEKDAY(X216,2)=6,FlagSat="Yes"),"Saturday, ",""),"")&amp;IFERROR(IF(AND(X216&lt;&gt;"",WEEKDAY(X216,2)=7,FlagSun="Yes"),"Sunday, ",""),"")&amp;IF(AND(FlagPremium="Yes",OR(V216="Diesel",V216="Petrol"),OR(ISNUMBER(SEARCH("super",F216)),ISNUMBER(SEARCH("premium",F216)),ISNUMBER(SEARCH("ultimate",F216)),ISNUMBER(SEARCH("v-power",F216)),ISNUMBER(SEARCH("momentum",F216)),ISNUMBER(SEARCH("supreme",F216)))),"Premium fuel, ","")</f>
        <v/>
      </c>
      <c r="AD216" s="32" t="n">
        <f aca="false">IF(AC216="",0,1)</f>
        <v>0</v>
      </c>
      <c r="AE216" s="32" t="n">
        <f aca="false">IF(A216="",0,1)</f>
        <v>0</v>
      </c>
    </row>
    <row r="217" customFormat="false" ht="15" hidden="false" customHeight="false" outlineLevel="0" collapsed="false">
      <c r="A217" s="24"/>
      <c r="B217" s="25"/>
      <c r="C217" s="21"/>
      <c r="D217" s="19"/>
      <c r="E217" s="19"/>
      <c r="F217" s="19"/>
      <c r="G217" s="26"/>
      <c r="H217" s="27"/>
      <c r="I217" s="28"/>
      <c r="J217" s="19"/>
      <c r="K217" s="28"/>
      <c r="L217" s="29" t="str">
        <f aca="false">IF(AC217="","",LEFT(AC217,LEN(AC217)-2))</f>
        <v/>
      </c>
      <c r="M217" s="30"/>
      <c r="N217" s="30"/>
      <c r="O217" s="32" t="str">
        <f aca="false">IF(TRIM(C217&amp;"")="","",RIGHT(SUBSTITUTE(SUBSTITUTE(C217&amp;""," ",""),"*",""),4))</f>
        <v/>
      </c>
      <c r="P217" s="32" t="n">
        <f aca="false">IF(O217="",0,IFERROR(MATCH(O217,Vans!$D$2:$D$51,0),IFERROR(MATCH(VALUE(O217),Vans!$D$2:$D$51,0),0)))</f>
        <v>0</v>
      </c>
      <c r="Q217" s="32" t="str">
        <f aca="false">IF(P217=0,"",INDEX(Vans!$A$2:$A$51,P217)&amp;"")</f>
        <v/>
      </c>
      <c r="R217" s="32" t="str">
        <f aca="false">IF(A217="","",IF(TRIM(D217&amp;"")&lt;&gt;"",SUBSTITUTE(UPPER(TRIM(D217&amp;""))," ",""),SUBSTITUTE(UPPER(Q217)," ","")))</f>
        <v/>
      </c>
      <c r="S217" s="32" t="n">
        <f aca="false">IF(R217="",0,IFERROR(MATCH(R217,Vans!$G$2:$G$51,0),0))</f>
        <v>0</v>
      </c>
      <c r="T217" s="32" t="str">
        <f aca="false">IF(S217=0,"",INDEX(Vans!$B$2:$B$51,S217)&amp;"")</f>
        <v/>
      </c>
      <c r="U217" s="32" t="str">
        <f aca="false">IF(S217=0,"",INDEX(Vans!$C$2:$C$51,S217))</f>
        <v/>
      </c>
      <c r="V217" s="32" t="str">
        <f aca="false">IF(TRIM(F217&amp;"")="","",IF(ISNUMBER(SEARCH("adblue",F217)),"AdBlue",IF(OR(ISNUMBER(SEARCH("diesel",F217)),ISNUMBER(SEARCH("derv",F217)),ISNUMBER(SEARCH("ulsd",F217))),"Diesel",IF(OR(ISNUMBER(SEARCH("unleaded",F217)),ISNUMBER(SEARCH("petrol",F217)),ISNUMBER(SEARCH("ulp",F217))),"Petrol",IF(OR(ISNUMBER(SEARCH("electric",F217)),ISNUMBER(SEARCH("charg",F217)),ISNUMBER(SEARCH("kwh",F217))),"Electric","Other")))))</f>
        <v/>
      </c>
      <c r="W217" s="34" t="str">
        <f aca="false">IF(TRIM(B217&amp;"")&lt;&gt;"",IFERROR(MOD(B217*1,1),""),IF(A217="","",IFERROR(IF(MOD(A217*1,1)&gt;0,MOD(A217*1,1),""),"")))</f>
        <v/>
      </c>
      <c r="X217" s="35" t="str">
        <f aca="false">IF(A217="","",IFERROR(INT(A217*1),""))</f>
        <v/>
      </c>
      <c r="Y217" s="32" t="str">
        <f aca="false">IF(OR(X217="",NOT(OR(V217="Diesel",V217="Petrol"))),"",MAX(IF(O217="",0,COUNTIFS($O$2:$O$501,O217,$X$2:$X$501,X217,$V$2:$V$501,"Diesel")+COUNTIFS($O$2:$O$501,O217,$X$2:$X$501,X217,$V$2:$V$501,"Petrol")),IF(R217="",0,COUNTIFS($R$2:$R$501,R217,$X$2:$X$501,X217,$V$2:$V$501,"Diesel")+COUNTIFS($R$2:$R$501,R217,$X$2:$X$501,X217,$V$2:$V$501,"Petrol"))))</f>
        <v/>
      </c>
      <c r="Z217" s="32" t="str">
        <f aca="false">IF(OR(R217="",TRIM(I217&amp;"")="",NOT(OR(V217="Diesel",V217="Petrol"))),"",IFERROR(_xlfn.MAXIFS($I$2:$I$501,$R$2:$R$501,R217,$I$2:$I$501,"&lt;"&amp;I217,$V$2:$V$501,"&lt;&gt;AdBlue",$V$2:$V$501,"&lt;&gt;Other"),""))</f>
        <v/>
      </c>
      <c r="AA217" s="32" t="str">
        <f aca="false">IF(OR(Z217="",N(Z217)=0),"",I217-Z217)</f>
        <v/>
      </c>
      <c r="AB217" s="32" t="str">
        <f aca="false">IF(OR(R217="",TRIM(I217&amp;"")="",X217=""),"",IFERROR(_xlfn.MAXIFS($I$2:$I$501,$R$2:$R$501,R217,$X$2:$X$501,"&lt;"&amp;X217),""))</f>
        <v/>
      </c>
      <c r="AC217" s="32" t="str">
        <f aca="false">IF(V217="Other","Not fuel, ","")&amp;IFERROR(IF(AND(T217&lt;&gt;"",OR(AND(V217="Diesel",T217&lt;&gt;"Diesel"),AND(V217="Petrol",T217&lt;&gt;"Petrol",T217&lt;&gt;"Plug-in hybrid"),AND(V217="Electric",T217&lt;&gt;"Electric",T217&lt;&gt;"Plug-in hybrid"))),"Wrong fuel for this van, ",""),"")&amp;IFERROR(IF(AND(OR(V217="Diesel",V217="Petrol"),N(U217)&gt;0,G217*1&gt;N(U217)*(1+TankMargin)),"More than the tank holds, ",""),"")&amp;IF(AND(TRIM(D217&amp;"")&lt;&gt;"",Q217&lt;&gt;"",SUBSTITUTE(UPPER(Q217)," ","")&lt;&gt;R217),"Card used in another van, ","")&amp;IF(AND(TRIM(D217&amp;"")&lt;&gt;"",S217=0),"Not one of your vans, ","")&amp;IF(AND(A217&lt;&gt;"",R217="",O217&lt;&gt;"",P217=0),"Card not on your Vans list, ","")&amp;IF(N(Y217)&gt;1,"Filled twice that day, ","")&amp;IFERROR(IF(AND(AA217&lt;&gt;"",AA217&lt;MinMiles),"Only "&amp;TEXT(AA217,"#,##0")&amp;" miles since the previous fill, ",""),"")&amp;IFERROR(IF(AND(AB217&lt;&gt;"",N(AB217)&gt;0,I217*1&lt;N(AB217)),"Pump mileage lower than before, ",""),"")&amp;IFERROR(IF(AND(TRIM(I217&amp;"")&lt;&gt;"",TRIM(K217&amp;"")&lt;&gt;"",ABS(I217*1-K217*1)&gt;MileTolerance),"Pump mileage off from the odometer, ",""),"")&amp;IF(J217="No","No receipt from the driver, ","")&amp;IFERROR(IF(AND(W217&lt;&gt;"",OR(W217&lt;DayStart,W217&gt;DayEnd)),"Outside working hours, ",""),"")&amp;IFERROR(IF(AND(X217&lt;&gt;"",WEEKDAY(X217,2)=6,FlagSat="Yes"),"Saturday, ",""),"")&amp;IFERROR(IF(AND(X217&lt;&gt;"",WEEKDAY(X217,2)=7,FlagSun="Yes"),"Sunday, ",""),"")&amp;IF(AND(FlagPremium="Yes",OR(V217="Diesel",V217="Petrol"),OR(ISNUMBER(SEARCH("super",F217)),ISNUMBER(SEARCH("premium",F217)),ISNUMBER(SEARCH("ultimate",F217)),ISNUMBER(SEARCH("v-power",F217)),ISNUMBER(SEARCH("momentum",F217)),ISNUMBER(SEARCH("supreme",F217)))),"Premium fuel, ","")</f>
        <v/>
      </c>
      <c r="AD217" s="32" t="n">
        <f aca="false">IF(AC217="",0,1)</f>
        <v>0</v>
      </c>
      <c r="AE217" s="32" t="n">
        <f aca="false">IF(A217="",0,1)</f>
        <v>0</v>
      </c>
    </row>
    <row r="218" customFormat="false" ht="15" hidden="false" customHeight="false" outlineLevel="0" collapsed="false">
      <c r="A218" s="24"/>
      <c r="B218" s="25"/>
      <c r="C218" s="21"/>
      <c r="D218" s="19"/>
      <c r="E218" s="19"/>
      <c r="F218" s="19"/>
      <c r="G218" s="26"/>
      <c r="H218" s="27"/>
      <c r="I218" s="28"/>
      <c r="J218" s="19"/>
      <c r="K218" s="28"/>
      <c r="L218" s="29" t="str">
        <f aca="false">IF(AC218="","",LEFT(AC218,LEN(AC218)-2))</f>
        <v/>
      </c>
      <c r="M218" s="30"/>
      <c r="N218" s="30"/>
      <c r="O218" s="32" t="str">
        <f aca="false">IF(TRIM(C218&amp;"")="","",RIGHT(SUBSTITUTE(SUBSTITUTE(C218&amp;""," ",""),"*",""),4))</f>
        <v/>
      </c>
      <c r="P218" s="32" t="n">
        <f aca="false">IF(O218="",0,IFERROR(MATCH(O218,Vans!$D$2:$D$51,0),IFERROR(MATCH(VALUE(O218),Vans!$D$2:$D$51,0),0)))</f>
        <v>0</v>
      </c>
      <c r="Q218" s="32" t="str">
        <f aca="false">IF(P218=0,"",INDEX(Vans!$A$2:$A$51,P218)&amp;"")</f>
        <v/>
      </c>
      <c r="R218" s="32" t="str">
        <f aca="false">IF(A218="","",IF(TRIM(D218&amp;"")&lt;&gt;"",SUBSTITUTE(UPPER(TRIM(D218&amp;""))," ",""),SUBSTITUTE(UPPER(Q218)," ","")))</f>
        <v/>
      </c>
      <c r="S218" s="32" t="n">
        <f aca="false">IF(R218="",0,IFERROR(MATCH(R218,Vans!$G$2:$G$51,0),0))</f>
        <v>0</v>
      </c>
      <c r="T218" s="32" t="str">
        <f aca="false">IF(S218=0,"",INDEX(Vans!$B$2:$B$51,S218)&amp;"")</f>
        <v/>
      </c>
      <c r="U218" s="32" t="str">
        <f aca="false">IF(S218=0,"",INDEX(Vans!$C$2:$C$51,S218))</f>
        <v/>
      </c>
      <c r="V218" s="32" t="str">
        <f aca="false">IF(TRIM(F218&amp;"")="","",IF(ISNUMBER(SEARCH("adblue",F218)),"AdBlue",IF(OR(ISNUMBER(SEARCH("diesel",F218)),ISNUMBER(SEARCH("derv",F218)),ISNUMBER(SEARCH("ulsd",F218))),"Diesel",IF(OR(ISNUMBER(SEARCH("unleaded",F218)),ISNUMBER(SEARCH("petrol",F218)),ISNUMBER(SEARCH("ulp",F218))),"Petrol",IF(OR(ISNUMBER(SEARCH("electric",F218)),ISNUMBER(SEARCH("charg",F218)),ISNUMBER(SEARCH("kwh",F218))),"Electric","Other")))))</f>
        <v/>
      </c>
      <c r="W218" s="34" t="str">
        <f aca="false">IF(TRIM(B218&amp;"")&lt;&gt;"",IFERROR(MOD(B218*1,1),""),IF(A218="","",IFERROR(IF(MOD(A218*1,1)&gt;0,MOD(A218*1,1),""),"")))</f>
        <v/>
      </c>
      <c r="X218" s="35" t="str">
        <f aca="false">IF(A218="","",IFERROR(INT(A218*1),""))</f>
        <v/>
      </c>
      <c r="Y218" s="32" t="str">
        <f aca="false">IF(OR(X218="",NOT(OR(V218="Diesel",V218="Petrol"))),"",MAX(IF(O218="",0,COUNTIFS($O$2:$O$501,O218,$X$2:$X$501,X218,$V$2:$V$501,"Diesel")+COUNTIFS($O$2:$O$501,O218,$X$2:$X$501,X218,$V$2:$V$501,"Petrol")),IF(R218="",0,COUNTIFS($R$2:$R$501,R218,$X$2:$X$501,X218,$V$2:$V$501,"Diesel")+COUNTIFS($R$2:$R$501,R218,$X$2:$X$501,X218,$V$2:$V$501,"Petrol"))))</f>
        <v/>
      </c>
      <c r="Z218" s="32" t="str">
        <f aca="false">IF(OR(R218="",TRIM(I218&amp;"")="",NOT(OR(V218="Diesel",V218="Petrol"))),"",IFERROR(_xlfn.MAXIFS($I$2:$I$501,$R$2:$R$501,R218,$I$2:$I$501,"&lt;"&amp;I218,$V$2:$V$501,"&lt;&gt;AdBlue",$V$2:$V$501,"&lt;&gt;Other"),""))</f>
        <v/>
      </c>
      <c r="AA218" s="32" t="str">
        <f aca="false">IF(OR(Z218="",N(Z218)=0),"",I218-Z218)</f>
        <v/>
      </c>
      <c r="AB218" s="32" t="str">
        <f aca="false">IF(OR(R218="",TRIM(I218&amp;"")="",X218=""),"",IFERROR(_xlfn.MAXIFS($I$2:$I$501,$R$2:$R$501,R218,$X$2:$X$501,"&lt;"&amp;X218),""))</f>
        <v/>
      </c>
      <c r="AC218" s="32" t="str">
        <f aca="false">IF(V218="Other","Not fuel, ","")&amp;IFERROR(IF(AND(T218&lt;&gt;"",OR(AND(V218="Diesel",T218&lt;&gt;"Diesel"),AND(V218="Petrol",T218&lt;&gt;"Petrol",T218&lt;&gt;"Plug-in hybrid"),AND(V218="Electric",T218&lt;&gt;"Electric",T218&lt;&gt;"Plug-in hybrid"))),"Wrong fuel for this van, ",""),"")&amp;IFERROR(IF(AND(OR(V218="Diesel",V218="Petrol"),N(U218)&gt;0,G218*1&gt;N(U218)*(1+TankMargin)),"More than the tank holds, ",""),"")&amp;IF(AND(TRIM(D218&amp;"")&lt;&gt;"",Q218&lt;&gt;"",SUBSTITUTE(UPPER(Q218)," ","")&lt;&gt;R218),"Card used in another van, ","")&amp;IF(AND(TRIM(D218&amp;"")&lt;&gt;"",S218=0),"Not one of your vans, ","")&amp;IF(AND(A218&lt;&gt;"",R218="",O218&lt;&gt;"",P218=0),"Card not on your Vans list, ","")&amp;IF(N(Y218)&gt;1,"Filled twice that day, ","")&amp;IFERROR(IF(AND(AA218&lt;&gt;"",AA218&lt;MinMiles),"Only "&amp;TEXT(AA218,"#,##0")&amp;" miles since the previous fill, ",""),"")&amp;IFERROR(IF(AND(AB218&lt;&gt;"",N(AB218)&gt;0,I218*1&lt;N(AB218)),"Pump mileage lower than before, ",""),"")&amp;IFERROR(IF(AND(TRIM(I218&amp;"")&lt;&gt;"",TRIM(K218&amp;"")&lt;&gt;"",ABS(I218*1-K218*1)&gt;MileTolerance),"Pump mileage off from the odometer, ",""),"")&amp;IF(J218="No","No receipt from the driver, ","")&amp;IFERROR(IF(AND(W218&lt;&gt;"",OR(W218&lt;DayStart,W218&gt;DayEnd)),"Outside working hours, ",""),"")&amp;IFERROR(IF(AND(X218&lt;&gt;"",WEEKDAY(X218,2)=6,FlagSat="Yes"),"Saturday, ",""),"")&amp;IFERROR(IF(AND(X218&lt;&gt;"",WEEKDAY(X218,2)=7,FlagSun="Yes"),"Sunday, ",""),"")&amp;IF(AND(FlagPremium="Yes",OR(V218="Diesel",V218="Petrol"),OR(ISNUMBER(SEARCH("super",F218)),ISNUMBER(SEARCH("premium",F218)),ISNUMBER(SEARCH("ultimate",F218)),ISNUMBER(SEARCH("v-power",F218)),ISNUMBER(SEARCH("momentum",F218)),ISNUMBER(SEARCH("supreme",F218)))),"Premium fuel, ","")</f>
        <v/>
      </c>
      <c r="AD218" s="32" t="n">
        <f aca="false">IF(AC218="",0,1)</f>
        <v>0</v>
      </c>
      <c r="AE218" s="32" t="n">
        <f aca="false">IF(A218="",0,1)</f>
        <v>0</v>
      </c>
    </row>
    <row r="219" customFormat="false" ht="15" hidden="false" customHeight="false" outlineLevel="0" collapsed="false">
      <c r="A219" s="24"/>
      <c r="B219" s="25"/>
      <c r="C219" s="21"/>
      <c r="D219" s="19"/>
      <c r="E219" s="19"/>
      <c r="F219" s="19"/>
      <c r="G219" s="26"/>
      <c r="H219" s="27"/>
      <c r="I219" s="28"/>
      <c r="J219" s="19"/>
      <c r="K219" s="28"/>
      <c r="L219" s="29" t="str">
        <f aca="false">IF(AC219="","",LEFT(AC219,LEN(AC219)-2))</f>
        <v/>
      </c>
      <c r="M219" s="30"/>
      <c r="N219" s="30"/>
      <c r="O219" s="32" t="str">
        <f aca="false">IF(TRIM(C219&amp;"")="","",RIGHT(SUBSTITUTE(SUBSTITUTE(C219&amp;""," ",""),"*",""),4))</f>
        <v/>
      </c>
      <c r="P219" s="32" t="n">
        <f aca="false">IF(O219="",0,IFERROR(MATCH(O219,Vans!$D$2:$D$51,0),IFERROR(MATCH(VALUE(O219),Vans!$D$2:$D$51,0),0)))</f>
        <v>0</v>
      </c>
      <c r="Q219" s="32" t="str">
        <f aca="false">IF(P219=0,"",INDEX(Vans!$A$2:$A$51,P219)&amp;"")</f>
        <v/>
      </c>
      <c r="R219" s="32" t="str">
        <f aca="false">IF(A219="","",IF(TRIM(D219&amp;"")&lt;&gt;"",SUBSTITUTE(UPPER(TRIM(D219&amp;""))," ",""),SUBSTITUTE(UPPER(Q219)," ","")))</f>
        <v/>
      </c>
      <c r="S219" s="32" t="n">
        <f aca="false">IF(R219="",0,IFERROR(MATCH(R219,Vans!$G$2:$G$51,0),0))</f>
        <v>0</v>
      </c>
      <c r="T219" s="32" t="str">
        <f aca="false">IF(S219=0,"",INDEX(Vans!$B$2:$B$51,S219)&amp;"")</f>
        <v/>
      </c>
      <c r="U219" s="32" t="str">
        <f aca="false">IF(S219=0,"",INDEX(Vans!$C$2:$C$51,S219))</f>
        <v/>
      </c>
      <c r="V219" s="32" t="str">
        <f aca="false">IF(TRIM(F219&amp;"")="","",IF(ISNUMBER(SEARCH("adblue",F219)),"AdBlue",IF(OR(ISNUMBER(SEARCH("diesel",F219)),ISNUMBER(SEARCH("derv",F219)),ISNUMBER(SEARCH("ulsd",F219))),"Diesel",IF(OR(ISNUMBER(SEARCH("unleaded",F219)),ISNUMBER(SEARCH("petrol",F219)),ISNUMBER(SEARCH("ulp",F219))),"Petrol",IF(OR(ISNUMBER(SEARCH("electric",F219)),ISNUMBER(SEARCH("charg",F219)),ISNUMBER(SEARCH("kwh",F219))),"Electric","Other")))))</f>
        <v/>
      </c>
      <c r="W219" s="34" t="str">
        <f aca="false">IF(TRIM(B219&amp;"")&lt;&gt;"",IFERROR(MOD(B219*1,1),""),IF(A219="","",IFERROR(IF(MOD(A219*1,1)&gt;0,MOD(A219*1,1),""),"")))</f>
        <v/>
      </c>
      <c r="X219" s="35" t="str">
        <f aca="false">IF(A219="","",IFERROR(INT(A219*1),""))</f>
        <v/>
      </c>
      <c r="Y219" s="32" t="str">
        <f aca="false">IF(OR(X219="",NOT(OR(V219="Diesel",V219="Petrol"))),"",MAX(IF(O219="",0,COUNTIFS($O$2:$O$501,O219,$X$2:$X$501,X219,$V$2:$V$501,"Diesel")+COUNTIFS($O$2:$O$501,O219,$X$2:$X$501,X219,$V$2:$V$501,"Petrol")),IF(R219="",0,COUNTIFS($R$2:$R$501,R219,$X$2:$X$501,X219,$V$2:$V$501,"Diesel")+COUNTIFS($R$2:$R$501,R219,$X$2:$X$501,X219,$V$2:$V$501,"Petrol"))))</f>
        <v/>
      </c>
      <c r="Z219" s="32" t="str">
        <f aca="false">IF(OR(R219="",TRIM(I219&amp;"")="",NOT(OR(V219="Diesel",V219="Petrol"))),"",IFERROR(_xlfn.MAXIFS($I$2:$I$501,$R$2:$R$501,R219,$I$2:$I$501,"&lt;"&amp;I219,$V$2:$V$501,"&lt;&gt;AdBlue",$V$2:$V$501,"&lt;&gt;Other"),""))</f>
        <v/>
      </c>
      <c r="AA219" s="32" t="str">
        <f aca="false">IF(OR(Z219="",N(Z219)=0),"",I219-Z219)</f>
        <v/>
      </c>
      <c r="AB219" s="32" t="str">
        <f aca="false">IF(OR(R219="",TRIM(I219&amp;"")="",X219=""),"",IFERROR(_xlfn.MAXIFS($I$2:$I$501,$R$2:$R$501,R219,$X$2:$X$501,"&lt;"&amp;X219),""))</f>
        <v/>
      </c>
      <c r="AC219" s="32" t="str">
        <f aca="false">IF(V219="Other","Not fuel, ","")&amp;IFERROR(IF(AND(T219&lt;&gt;"",OR(AND(V219="Diesel",T219&lt;&gt;"Diesel"),AND(V219="Petrol",T219&lt;&gt;"Petrol",T219&lt;&gt;"Plug-in hybrid"),AND(V219="Electric",T219&lt;&gt;"Electric",T219&lt;&gt;"Plug-in hybrid"))),"Wrong fuel for this van, ",""),"")&amp;IFERROR(IF(AND(OR(V219="Diesel",V219="Petrol"),N(U219)&gt;0,G219*1&gt;N(U219)*(1+TankMargin)),"More than the tank holds, ",""),"")&amp;IF(AND(TRIM(D219&amp;"")&lt;&gt;"",Q219&lt;&gt;"",SUBSTITUTE(UPPER(Q219)," ","")&lt;&gt;R219),"Card used in another van, ","")&amp;IF(AND(TRIM(D219&amp;"")&lt;&gt;"",S219=0),"Not one of your vans, ","")&amp;IF(AND(A219&lt;&gt;"",R219="",O219&lt;&gt;"",P219=0),"Card not on your Vans list, ","")&amp;IF(N(Y219)&gt;1,"Filled twice that day, ","")&amp;IFERROR(IF(AND(AA219&lt;&gt;"",AA219&lt;MinMiles),"Only "&amp;TEXT(AA219,"#,##0")&amp;" miles since the previous fill, ",""),"")&amp;IFERROR(IF(AND(AB219&lt;&gt;"",N(AB219)&gt;0,I219*1&lt;N(AB219)),"Pump mileage lower than before, ",""),"")&amp;IFERROR(IF(AND(TRIM(I219&amp;"")&lt;&gt;"",TRIM(K219&amp;"")&lt;&gt;"",ABS(I219*1-K219*1)&gt;MileTolerance),"Pump mileage off from the odometer, ",""),"")&amp;IF(J219="No","No receipt from the driver, ","")&amp;IFERROR(IF(AND(W219&lt;&gt;"",OR(W219&lt;DayStart,W219&gt;DayEnd)),"Outside working hours, ",""),"")&amp;IFERROR(IF(AND(X219&lt;&gt;"",WEEKDAY(X219,2)=6,FlagSat="Yes"),"Saturday, ",""),"")&amp;IFERROR(IF(AND(X219&lt;&gt;"",WEEKDAY(X219,2)=7,FlagSun="Yes"),"Sunday, ",""),"")&amp;IF(AND(FlagPremium="Yes",OR(V219="Diesel",V219="Petrol"),OR(ISNUMBER(SEARCH("super",F219)),ISNUMBER(SEARCH("premium",F219)),ISNUMBER(SEARCH("ultimate",F219)),ISNUMBER(SEARCH("v-power",F219)),ISNUMBER(SEARCH("momentum",F219)),ISNUMBER(SEARCH("supreme",F219)))),"Premium fuel, ","")</f>
        <v/>
      </c>
      <c r="AD219" s="32" t="n">
        <f aca="false">IF(AC219="",0,1)</f>
        <v>0</v>
      </c>
      <c r="AE219" s="32" t="n">
        <f aca="false">IF(A219="",0,1)</f>
        <v>0</v>
      </c>
    </row>
    <row r="220" customFormat="false" ht="15" hidden="false" customHeight="false" outlineLevel="0" collapsed="false">
      <c r="A220" s="24"/>
      <c r="B220" s="25"/>
      <c r="C220" s="21"/>
      <c r="D220" s="19"/>
      <c r="E220" s="19"/>
      <c r="F220" s="19"/>
      <c r="G220" s="26"/>
      <c r="H220" s="27"/>
      <c r="I220" s="28"/>
      <c r="J220" s="19"/>
      <c r="K220" s="28"/>
      <c r="L220" s="29" t="str">
        <f aca="false">IF(AC220="","",LEFT(AC220,LEN(AC220)-2))</f>
        <v/>
      </c>
      <c r="M220" s="30"/>
      <c r="N220" s="30"/>
      <c r="O220" s="32" t="str">
        <f aca="false">IF(TRIM(C220&amp;"")="","",RIGHT(SUBSTITUTE(SUBSTITUTE(C220&amp;""," ",""),"*",""),4))</f>
        <v/>
      </c>
      <c r="P220" s="32" t="n">
        <f aca="false">IF(O220="",0,IFERROR(MATCH(O220,Vans!$D$2:$D$51,0),IFERROR(MATCH(VALUE(O220),Vans!$D$2:$D$51,0),0)))</f>
        <v>0</v>
      </c>
      <c r="Q220" s="32" t="str">
        <f aca="false">IF(P220=0,"",INDEX(Vans!$A$2:$A$51,P220)&amp;"")</f>
        <v/>
      </c>
      <c r="R220" s="32" t="str">
        <f aca="false">IF(A220="","",IF(TRIM(D220&amp;"")&lt;&gt;"",SUBSTITUTE(UPPER(TRIM(D220&amp;""))," ",""),SUBSTITUTE(UPPER(Q220)," ","")))</f>
        <v/>
      </c>
      <c r="S220" s="32" t="n">
        <f aca="false">IF(R220="",0,IFERROR(MATCH(R220,Vans!$G$2:$G$51,0),0))</f>
        <v>0</v>
      </c>
      <c r="T220" s="32" t="str">
        <f aca="false">IF(S220=0,"",INDEX(Vans!$B$2:$B$51,S220)&amp;"")</f>
        <v/>
      </c>
      <c r="U220" s="32" t="str">
        <f aca="false">IF(S220=0,"",INDEX(Vans!$C$2:$C$51,S220))</f>
        <v/>
      </c>
      <c r="V220" s="32" t="str">
        <f aca="false">IF(TRIM(F220&amp;"")="","",IF(ISNUMBER(SEARCH("adblue",F220)),"AdBlue",IF(OR(ISNUMBER(SEARCH("diesel",F220)),ISNUMBER(SEARCH("derv",F220)),ISNUMBER(SEARCH("ulsd",F220))),"Diesel",IF(OR(ISNUMBER(SEARCH("unleaded",F220)),ISNUMBER(SEARCH("petrol",F220)),ISNUMBER(SEARCH("ulp",F220))),"Petrol",IF(OR(ISNUMBER(SEARCH("electric",F220)),ISNUMBER(SEARCH("charg",F220)),ISNUMBER(SEARCH("kwh",F220))),"Electric","Other")))))</f>
        <v/>
      </c>
      <c r="W220" s="34" t="str">
        <f aca="false">IF(TRIM(B220&amp;"")&lt;&gt;"",IFERROR(MOD(B220*1,1),""),IF(A220="","",IFERROR(IF(MOD(A220*1,1)&gt;0,MOD(A220*1,1),""),"")))</f>
        <v/>
      </c>
      <c r="X220" s="35" t="str">
        <f aca="false">IF(A220="","",IFERROR(INT(A220*1),""))</f>
        <v/>
      </c>
      <c r="Y220" s="32" t="str">
        <f aca="false">IF(OR(X220="",NOT(OR(V220="Diesel",V220="Petrol"))),"",MAX(IF(O220="",0,COUNTIFS($O$2:$O$501,O220,$X$2:$X$501,X220,$V$2:$V$501,"Diesel")+COUNTIFS($O$2:$O$501,O220,$X$2:$X$501,X220,$V$2:$V$501,"Petrol")),IF(R220="",0,COUNTIFS($R$2:$R$501,R220,$X$2:$X$501,X220,$V$2:$V$501,"Diesel")+COUNTIFS($R$2:$R$501,R220,$X$2:$X$501,X220,$V$2:$V$501,"Petrol"))))</f>
        <v/>
      </c>
      <c r="Z220" s="32" t="str">
        <f aca="false">IF(OR(R220="",TRIM(I220&amp;"")="",NOT(OR(V220="Diesel",V220="Petrol"))),"",IFERROR(_xlfn.MAXIFS($I$2:$I$501,$R$2:$R$501,R220,$I$2:$I$501,"&lt;"&amp;I220,$V$2:$V$501,"&lt;&gt;AdBlue",$V$2:$V$501,"&lt;&gt;Other"),""))</f>
        <v/>
      </c>
      <c r="AA220" s="32" t="str">
        <f aca="false">IF(OR(Z220="",N(Z220)=0),"",I220-Z220)</f>
        <v/>
      </c>
      <c r="AB220" s="32" t="str">
        <f aca="false">IF(OR(R220="",TRIM(I220&amp;"")="",X220=""),"",IFERROR(_xlfn.MAXIFS($I$2:$I$501,$R$2:$R$501,R220,$X$2:$X$501,"&lt;"&amp;X220),""))</f>
        <v/>
      </c>
      <c r="AC220" s="32" t="str">
        <f aca="false">IF(V220="Other","Not fuel, ","")&amp;IFERROR(IF(AND(T220&lt;&gt;"",OR(AND(V220="Diesel",T220&lt;&gt;"Diesel"),AND(V220="Petrol",T220&lt;&gt;"Petrol",T220&lt;&gt;"Plug-in hybrid"),AND(V220="Electric",T220&lt;&gt;"Electric",T220&lt;&gt;"Plug-in hybrid"))),"Wrong fuel for this van, ",""),"")&amp;IFERROR(IF(AND(OR(V220="Diesel",V220="Petrol"),N(U220)&gt;0,G220*1&gt;N(U220)*(1+TankMargin)),"More than the tank holds, ",""),"")&amp;IF(AND(TRIM(D220&amp;"")&lt;&gt;"",Q220&lt;&gt;"",SUBSTITUTE(UPPER(Q220)," ","")&lt;&gt;R220),"Card used in another van, ","")&amp;IF(AND(TRIM(D220&amp;"")&lt;&gt;"",S220=0),"Not one of your vans, ","")&amp;IF(AND(A220&lt;&gt;"",R220="",O220&lt;&gt;"",P220=0),"Card not on your Vans list, ","")&amp;IF(N(Y220)&gt;1,"Filled twice that day, ","")&amp;IFERROR(IF(AND(AA220&lt;&gt;"",AA220&lt;MinMiles),"Only "&amp;TEXT(AA220,"#,##0")&amp;" miles since the previous fill, ",""),"")&amp;IFERROR(IF(AND(AB220&lt;&gt;"",N(AB220)&gt;0,I220*1&lt;N(AB220)),"Pump mileage lower than before, ",""),"")&amp;IFERROR(IF(AND(TRIM(I220&amp;"")&lt;&gt;"",TRIM(K220&amp;"")&lt;&gt;"",ABS(I220*1-K220*1)&gt;MileTolerance),"Pump mileage off from the odometer, ",""),"")&amp;IF(J220="No","No receipt from the driver, ","")&amp;IFERROR(IF(AND(W220&lt;&gt;"",OR(W220&lt;DayStart,W220&gt;DayEnd)),"Outside working hours, ",""),"")&amp;IFERROR(IF(AND(X220&lt;&gt;"",WEEKDAY(X220,2)=6,FlagSat="Yes"),"Saturday, ",""),"")&amp;IFERROR(IF(AND(X220&lt;&gt;"",WEEKDAY(X220,2)=7,FlagSun="Yes"),"Sunday, ",""),"")&amp;IF(AND(FlagPremium="Yes",OR(V220="Diesel",V220="Petrol"),OR(ISNUMBER(SEARCH("super",F220)),ISNUMBER(SEARCH("premium",F220)),ISNUMBER(SEARCH("ultimate",F220)),ISNUMBER(SEARCH("v-power",F220)),ISNUMBER(SEARCH("momentum",F220)),ISNUMBER(SEARCH("supreme",F220)))),"Premium fuel, ","")</f>
        <v/>
      </c>
      <c r="AD220" s="32" t="n">
        <f aca="false">IF(AC220="",0,1)</f>
        <v>0</v>
      </c>
      <c r="AE220" s="32" t="n">
        <f aca="false">IF(A220="",0,1)</f>
        <v>0</v>
      </c>
    </row>
    <row r="221" customFormat="false" ht="15" hidden="false" customHeight="false" outlineLevel="0" collapsed="false">
      <c r="A221" s="24"/>
      <c r="B221" s="25"/>
      <c r="C221" s="21"/>
      <c r="D221" s="19"/>
      <c r="E221" s="19"/>
      <c r="F221" s="19"/>
      <c r="G221" s="26"/>
      <c r="H221" s="27"/>
      <c r="I221" s="28"/>
      <c r="J221" s="19"/>
      <c r="K221" s="28"/>
      <c r="L221" s="29" t="str">
        <f aca="false">IF(AC221="","",LEFT(AC221,LEN(AC221)-2))</f>
        <v/>
      </c>
      <c r="M221" s="30"/>
      <c r="N221" s="30"/>
      <c r="O221" s="32" t="str">
        <f aca="false">IF(TRIM(C221&amp;"")="","",RIGHT(SUBSTITUTE(SUBSTITUTE(C221&amp;""," ",""),"*",""),4))</f>
        <v/>
      </c>
      <c r="P221" s="32" t="n">
        <f aca="false">IF(O221="",0,IFERROR(MATCH(O221,Vans!$D$2:$D$51,0),IFERROR(MATCH(VALUE(O221),Vans!$D$2:$D$51,0),0)))</f>
        <v>0</v>
      </c>
      <c r="Q221" s="32" t="str">
        <f aca="false">IF(P221=0,"",INDEX(Vans!$A$2:$A$51,P221)&amp;"")</f>
        <v/>
      </c>
      <c r="R221" s="32" t="str">
        <f aca="false">IF(A221="","",IF(TRIM(D221&amp;"")&lt;&gt;"",SUBSTITUTE(UPPER(TRIM(D221&amp;""))," ",""),SUBSTITUTE(UPPER(Q221)," ","")))</f>
        <v/>
      </c>
      <c r="S221" s="32" t="n">
        <f aca="false">IF(R221="",0,IFERROR(MATCH(R221,Vans!$G$2:$G$51,0),0))</f>
        <v>0</v>
      </c>
      <c r="T221" s="32" t="str">
        <f aca="false">IF(S221=0,"",INDEX(Vans!$B$2:$B$51,S221)&amp;"")</f>
        <v/>
      </c>
      <c r="U221" s="32" t="str">
        <f aca="false">IF(S221=0,"",INDEX(Vans!$C$2:$C$51,S221))</f>
        <v/>
      </c>
      <c r="V221" s="32" t="str">
        <f aca="false">IF(TRIM(F221&amp;"")="","",IF(ISNUMBER(SEARCH("adblue",F221)),"AdBlue",IF(OR(ISNUMBER(SEARCH("diesel",F221)),ISNUMBER(SEARCH("derv",F221)),ISNUMBER(SEARCH("ulsd",F221))),"Diesel",IF(OR(ISNUMBER(SEARCH("unleaded",F221)),ISNUMBER(SEARCH("petrol",F221)),ISNUMBER(SEARCH("ulp",F221))),"Petrol",IF(OR(ISNUMBER(SEARCH("electric",F221)),ISNUMBER(SEARCH("charg",F221)),ISNUMBER(SEARCH("kwh",F221))),"Electric","Other")))))</f>
        <v/>
      </c>
      <c r="W221" s="34" t="str">
        <f aca="false">IF(TRIM(B221&amp;"")&lt;&gt;"",IFERROR(MOD(B221*1,1),""),IF(A221="","",IFERROR(IF(MOD(A221*1,1)&gt;0,MOD(A221*1,1),""),"")))</f>
        <v/>
      </c>
      <c r="X221" s="35" t="str">
        <f aca="false">IF(A221="","",IFERROR(INT(A221*1),""))</f>
        <v/>
      </c>
      <c r="Y221" s="32" t="str">
        <f aca="false">IF(OR(X221="",NOT(OR(V221="Diesel",V221="Petrol"))),"",MAX(IF(O221="",0,COUNTIFS($O$2:$O$501,O221,$X$2:$X$501,X221,$V$2:$V$501,"Diesel")+COUNTIFS($O$2:$O$501,O221,$X$2:$X$501,X221,$V$2:$V$501,"Petrol")),IF(R221="",0,COUNTIFS($R$2:$R$501,R221,$X$2:$X$501,X221,$V$2:$V$501,"Diesel")+COUNTIFS($R$2:$R$501,R221,$X$2:$X$501,X221,$V$2:$V$501,"Petrol"))))</f>
        <v/>
      </c>
      <c r="Z221" s="32" t="str">
        <f aca="false">IF(OR(R221="",TRIM(I221&amp;"")="",NOT(OR(V221="Diesel",V221="Petrol"))),"",IFERROR(_xlfn.MAXIFS($I$2:$I$501,$R$2:$R$501,R221,$I$2:$I$501,"&lt;"&amp;I221,$V$2:$V$501,"&lt;&gt;AdBlue",$V$2:$V$501,"&lt;&gt;Other"),""))</f>
        <v/>
      </c>
      <c r="AA221" s="32" t="str">
        <f aca="false">IF(OR(Z221="",N(Z221)=0),"",I221-Z221)</f>
        <v/>
      </c>
      <c r="AB221" s="32" t="str">
        <f aca="false">IF(OR(R221="",TRIM(I221&amp;"")="",X221=""),"",IFERROR(_xlfn.MAXIFS($I$2:$I$501,$R$2:$R$501,R221,$X$2:$X$501,"&lt;"&amp;X221),""))</f>
        <v/>
      </c>
      <c r="AC221" s="32" t="str">
        <f aca="false">IF(V221="Other","Not fuel, ","")&amp;IFERROR(IF(AND(T221&lt;&gt;"",OR(AND(V221="Diesel",T221&lt;&gt;"Diesel"),AND(V221="Petrol",T221&lt;&gt;"Petrol",T221&lt;&gt;"Plug-in hybrid"),AND(V221="Electric",T221&lt;&gt;"Electric",T221&lt;&gt;"Plug-in hybrid"))),"Wrong fuel for this van, ",""),"")&amp;IFERROR(IF(AND(OR(V221="Diesel",V221="Petrol"),N(U221)&gt;0,G221*1&gt;N(U221)*(1+TankMargin)),"More than the tank holds, ",""),"")&amp;IF(AND(TRIM(D221&amp;"")&lt;&gt;"",Q221&lt;&gt;"",SUBSTITUTE(UPPER(Q221)," ","")&lt;&gt;R221),"Card used in another van, ","")&amp;IF(AND(TRIM(D221&amp;"")&lt;&gt;"",S221=0),"Not one of your vans, ","")&amp;IF(AND(A221&lt;&gt;"",R221="",O221&lt;&gt;"",P221=0),"Card not on your Vans list, ","")&amp;IF(N(Y221)&gt;1,"Filled twice that day, ","")&amp;IFERROR(IF(AND(AA221&lt;&gt;"",AA221&lt;MinMiles),"Only "&amp;TEXT(AA221,"#,##0")&amp;" miles since the previous fill, ",""),"")&amp;IFERROR(IF(AND(AB221&lt;&gt;"",N(AB221)&gt;0,I221*1&lt;N(AB221)),"Pump mileage lower than before, ",""),"")&amp;IFERROR(IF(AND(TRIM(I221&amp;"")&lt;&gt;"",TRIM(K221&amp;"")&lt;&gt;"",ABS(I221*1-K221*1)&gt;MileTolerance),"Pump mileage off from the odometer, ",""),"")&amp;IF(J221="No","No receipt from the driver, ","")&amp;IFERROR(IF(AND(W221&lt;&gt;"",OR(W221&lt;DayStart,W221&gt;DayEnd)),"Outside working hours, ",""),"")&amp;IFERROR(IF(AND(X221&lt;&gt;"",WEEKDAY(X221,2)=6,FlagSat="Yes"),"Saturday, ",""),"")&amp;IFERROR(IF(AND(X221&lt;&gt;"",WEEKDAY(X221,2)=7,FlagSun="Yes"),"Sunday, ",""),"")&amp;IF(AND(FlagPremium="Yes",OR(V221="Diesel",V221="Petrol"),OR(ISNUMBER(SEARCH("super",F221)),ISNUMBER(SEARCH("premium",F221)),ISNUMBER(SEARCH("ultimate",F221)),ISNUMBER(SEARCH("v-power",F221)),ISNUMBER(SEARCH("momentum",F221)),ISNUMBER(SEARCH("supreme",F221)))),"Premium fuel, ","")</f>
        <v/>
      </c>
      <c r="AD221" s="32" t="n">
        <f aca="false">IF(AC221="",0,1)</f>
        <v>0</v>
      </c>
      <c r="AE221" s="32" t="n">
        <f aca="false">IF(A221="",0,1)</f>
        <v>0</v>
      </c>
    </row>
    <row r="222" customFormat="false" ht="15" hidden="false" customHeight="false" outlineLevel="0" collapsed="false">
      <c r="A222" s="24"/>
      <c r="B222" s="25"/>
      <c r="C222" s="21"/>
      <c r="D222" s="19"/>
      <c r="E222" s="19"/>
      <c r="F222" s="19"/>
      <c r="G222" s="26"/>
      <c r="H222" s="27"/>
      <c r="I222" s="28"/>
      <c r="J222" s="19"/>
      <c r="K222" s="28"/>
      <c r="L222" s="29" t="str">
        <f aca="false">IF(AC222="","",LEFT(AC222,LEN(AC222)-2))</f>
        <v/>
      </c>
      <c r="M222" s="30"/>
      <c r="N222" s="30"/>
      <c r="O222" s="32" t="str">
        <f aca="false">IF(TRIM(C222&amp;"")="","",RIGHT(SUBSTITUTE(SUBSTITUTE(C222&amp;""," ",""),"*",""),4))</f>
        <v/>
      </c>
      <c r="P222" s="32" t="n">
        <f aca="false">IF(O222="",0,IFERROR(MATCH(O222,Vans!$D$2:$D$51,0),IFERROR(MATCH(VALUE(O222),Vans!$D$2:$D$51,0),0)))</f>
        <v>0</v>
      </c>
      <c r="Q222" s="32" t="str">
        <f aca="false">IF(P222=0,"",INDEX(Vans!$A$2:$A$51,P222)&amp;"")</f>
        <v/>
      </c>
      <c r="R222" s="32" t="str">
        <f aca="false">IF(A222="","",IF(TRIM(D222&amp;"")&lt;&gt;"",SUBSTITUTE(UPPER(TRIM(D222&amp;""))," ",""),SUBSTITUTE(UPPER(Q222)," ","")))</f>
        <v/>
      </c>
      <c r="S222" s="32" t="n">
        <f aca="false">IF(R222="",0,IFERROR(MATCH(R222,Vans!$G$2:$G$51,0),0))</f>
        <v>0</v>
      </c>
      <c r="T222" s="32" t="str">
        <f aca="false">IF(S222=0,"",INDEX(Vans!$B$2:$B$51,S222)&amp;"")</f>
        <v/>
      </c>
      <c r="U222" s="32" t="str">
        <f aca="false">IF(S222=0,"",INDEX(Vans!$C$2:$C$51,S222))</f>
        <v/>
      </c>
      <c r="V222" s="32" t="str">
        <f aca="false">IF(TRIM(F222&amp;"")="","",IF(ISNUMBER(SEARCH("adblue",F222)),"AdBlue",IF(OR(ISNUMBER(SEARCH("diesel",F222)),ISNUMBER(SEARCH("derv",F222)),ISNUMBER(SEARCH("ulsd",F222))),"Diesel",IF(OR(ISNUMBER(SEARCH("unleaded",F222)),ISNUMBER(SEARCH("petrol",F222)),ISNUMBER(SEARCH("ulp",F222))),"Petrol",IF(OR(ISNUMBER(SEARCH("electric",F222)),ISNUMBER(SEARCH("charg",F222)),ISNUMBER(SEARCH("kwh",F222))),"Electric","Other")))))</f>
        <v/>
      </c>
      <c r="W222" s="34" t="str">
        <f aca="false">IF(TRIM(B222&amp;"")&lt;&gt;"",IFERROR(MOD(B222*1,1),""),IF(A222="","",IFERROR(IF(MOD(A222*1,1)&gt;0,MOD(A222*1,1),""),"")))</f>
        <v/>
      </c>
      <c r="X222" s="35" t="str">
        <f aca="false">IF(A222="","",IFERROR(INT(A222*1),""))</f>
        <v/>
      </c>
      <c r="Y222" s="32" t="str">
        <f aca="false">IF(OR(X222="",NOT(OR(V222="Diesel",V222="Petrol"))),"",MAX(IF(O222="",0,COUNTIFS($O$2:$O$501,O222,$X$2:$X$501,X222,$V$2:$V$501,"Diesel")+COUNTIFS($O$2:$O$501,O222,$X$2:$X$501,X222,$V$2:$V$501,"Petrol")),IF(R222="",0,COUNTIFS($R$2:$R$501,R222,$X$2:$X$501,X222,$V$2:$V$501,"Diesel")+COUNTIFS($R$2:$R$501,R222,$X$2:$X$501,X222,$V$2:$V$501,"Petrol"))))</f>
        <v/>
      </c>
      <c r="Z222" s="32" t="str">
        <f aca="false">IF(OR(R222="",TRIM(I222&amp;"")="",NOT(OR(V222="Diesel",V222="Petrol"))),"",IFERROR(_xlfn.MAXIFS($I$2:$I$501,$R$2:$R$501,R222,$I$2:$I$501,"&lt;"&amp;I222,$V$2:$V$501,"&lt;&gt;AdBlue",$V$2:$V$501,"&lt;&gt;Other"),""))</f>
        <v/>
      </c>
      <c r="AA222" s="32" t="str">
        <f aca="false">IF(OR(Z222="",N(Z222)=0),"",I222-Z222)</f>
        <v/>
      </c>
      <c r="AB222" s="32" t="str">
        <f aca="false">IF(OR(R222="",TRIM(I222&amp;"")="",X222=""),"",IFERROR(_xlfn.MAXIFS($I$2:$I$501,$R$2:$R$501,R222,$X$2:$X$501,"&lt;"&amp;X222),""))</f>
        <v/>
      </c>
      <c r="AC222" s="32" t="str">
        <f aca="false">IF(V222="Other","Not fuel, ","")&amp;IFERROR(IF(AND(T222&lt;&gt;"",OR(AND(V222="Diesel",T222&lt;&gt;"Diesel"),AND(V222="Petrol",T222&lt;&gt;"Petrol",T222&lt;&gt;"Plug-in hybrid"),AND(V222="Electric",T222&lt;&gt;"Electric",T222&lt;&gt;"Plug-in hybrid"))),"Wrong fuel for this van, ",""),"")&amp;IFERROR(IF(AND(OR(V222="Diesel",V222="Petrol"),N(U222)&gt;0,G222*1&gt;N(U222)*(1+TankMargin)),"More than the tank holds, ",""),"")&amp;IF(AND(TRIM(D222&amp;"")&lt;&gt;"",Q222&lt;&gt;"",SUBSTITUTE(UPPER(Q222)," ","")&lt;&gt;R222),"Card used in another van, ","")&amp;IF(AND(TRIM(D222&amp;"")&lt;&gt;"",S222=0),"Not one of your vans, ","")&amp;IF(AND(A222&lt;&gt;"",R222="",O222&lt;&gt;"",P222=0),"Card not on your Vans list, ","")&amp;IF(N(Y222)&gt;1,"Filled twice that day, ","")&amp;IFERROR(IF(AND(AA222&lt;&gt;"",AA222&lt;MinMiles),"Only "&amp;TEXT(AA222,"#,##0")&amp;" miles since the previous fill, ",""),"")&amp;IFERROR(IF(AND(AB222&lt;&gt;"",N(AB222)&gt;0,I222*1&lt;N(AB222)),"Pump mileage lower than before, ",""),"")&amp;IFERROR(IF(AND(TRIM(I222&amp;"")&lt;&gt;"",TRIM(K222&amp;"")&lt;&gt;"",ABS(I222*1-K222*1)&gt;MileTolerance),"Pump mileage off from the odometer, ",""),"")&amp;IF(J222="No","No receipt from the driver, ","")&amp;IFERROR(IF(AND(W222&lt;&gt;"",OR(W222&lt;DayStart,W222&gt;DayEnd)),"Outside working hours, ",""),"")&amp;IFERROR(IF(AND(X222&lt;&gt;"",WEEKDAY(X222,2)=6,FlagSat="Yes"),"Saturday, ",""),"")&amp;IFERROR(IF(AND(X222&lt;&gt;"",WEEKDAY(X222,2)=7,FlagSun="Yes"),"Sunday, ",""),"")&amp;IF(AND(FlagPremium="Yes",OR(V222="Diesel",V222="Petrol"),OR(ISNUMBER(SEARCH("super",F222)),ISNUMBER(SEARCH("premium",F222)),ISNUMBER(SEARCH("ultimate",F222)),ISNUMBER(SEARCH("v-power",F222)),ISNUMBER(SEARCH("momentum",F222)),ISNUMBER(SEARCH("supreme",F222)))),"Premium fuel, ","")</f>
        <v/>
      </c>
      <c r="AD222" s="32" t="n">
        <f aca="false">IF(AC222="",0,1)</f>
        <v>0</v>
      </c>
      <c r="AE222" s="32" t="n">
        <f aca="false">IF(A222="",0,1)</f>
        <v>0</v>
      </c>
    </row>
    <row r="223" customFormat="false" ht="15" hidden="false" customHeight="false" outlineLevel="0" collapsed="false">
      <c r="A223" s="24"/>
      <c r="B223" s="25"/>
      <c r="C223" s="21"/>
      <c r="D223" s="19"/>
      <c r="E223" s="19"/>
      <c r="F223" s="19"/>
      <c r="G223" s="26"/>
      <c r="H223" s="27"/>
      <c r="I223" s="28"/>
      <c r="J223" s="19"/>
      <c r="K223" s="28"/>
      <c r="L223" s="29" t="str">
        <f aca="false">IF(AC223="","",LEFT(AC223,LEN(AC223)-2))</f>
        <v/>
      </c>
      <c r="M223" s="30"/>
      <c r="N223" s="30"/>
      <c r="O223" s="32" t="str">
        <f aca="false">IF(TRIM(C223&amp;"")="","",RIGHT(SUBSTITUTE(SUBSTITUTE(C223&amp;""," ",""),"*",""),4))</f>
        <v/>
      </c>
      <c r="P223" s="32" t="n">
        <f aca="false">IF(O223="",0,IFERROR(MATCH(O223,Vans!$D$2:$D$51,0),IFERROR(MATCH(VALUE(O223),Vans!$D$2:$D$51,0),0)))</f>
        <v>0</v>
      </c>
      <c r="Q223" s="32" t="str">
        <f aca="false">IF(P223=0,"",INDEX(Vans!$A$2:$A$51,P223)&amp;"")</f>
        <v/>
      </c>
      <c r="R223" s="32" t="str">
        <f aca="false">IF(A223="","",IF(TRIM(D223&amp;"")&lt;&gt;"",SUBSTITUTE(UPPER(TRIM(D223&amp;""))," ",""),SUBSTITUTE(UPPER(Q223)," ","")))</f>
        <v/>
      </c>
      <c r="S223" s="32" t="n">
        <f aca="false">IF(R223="",0,IFERROR(MATCH(R223,Vans!$G$2:$G$51,0),0))</f>
        <v>0</v>
      </c>
      <c r="T223" s="32" t="str">
        <f aca="false">IF(S223=0,"",INDEX(Vans!$B$2:$B$51,S223)&amp;"")</f>
        <v/>
      </c>
      <c r="U223" s="32" t="str">
        <f aca="false">IF(S223=0,"",INDEX(Vans!$C$2:$C$51,S223))</f>
        <v/>
      </c>
      <c r="V223" s="32" t="str">
        <f aca="false">IF(TRIM(F223&amp;"")="","",IF(ISNUMBER(SEARCH("adblue",F223)),"AdBlue",IF(OR(ISNUMBER(SEARCH("diesel",F223)),ISNUMBER(SEARCH("derv",F223)),ISNUMBER(SEARCH("ulsd",F223))),"Diesel",IF(OR(ISNUMBER(SEARCH("unleaded",F223)),ISNUMBER(SEARCH("petrol",F223)),ISNUMBER(SEARCH("ulp",F223))),"Petrol",IF(OR(ISNUMBER(SEARCH("electric",F223)),ISNUMBER(SEARCH("charg",F223)),ISNUMBER(SEARCH("kwh",F223))),"Electric","Other")))))</f>
        <v/>
      </c>
      <c r="W223" s="34" t="str">
        <f aca="false">IF(TRIM(B223&amp;"")&lt;&gt;"",IFERROR(MOD(B223*1,1),""),IF(A223="","",IFERROR(IF(MOD(A223*1,1)&gt;0,MOD(A223*1,1),""),"")))</f>
        <v/>
      </c>
      <c r="X223" s="35" t="str">
        <f aca="false">IF(A223="","",IFERROR(INT(A223*1),""))</f>
        <v/>
      </c>
      <c r="Y223" s="32" t="str">
        <f aca="false">IF(OR(X223="",NOT(OR(V223="Diesel",V223="Petrol"))),"",MAX(IF(O223="",0,COUNTIFS($O$2:$O$501,O223,$X$2:$X$501,X223,$V$2:$V$501,"Diesel")+COUNTIFS($O$2:$O$501,O223,$X$2:$X$501,X223,$V$2:$V$501,"Petrol")),IF(R223="",0,COUNTIFS($R$2:$R$501,R223,$X$2:$X$501,X223,$V$2:$V$501,"Diesel")+COUNTIFS($R$2:$R$501,R223,$X$2:$X$501,X223,$V$2:$V$501,"Petrol"))))</f>
        <v/>
      </c>
      <c r="Z223" s="32" t="str">
        <f aca="false">IF(OR(R223="",TRIM(I223&amp;"")="",NOT(OR(V223="Diesel",V223="Petrol"))),"",IFERROR(_xlfn.MAXIFS($I$2:$I$501,$R$2:$R$501,R223,$I$2:$I$501,"&lt;"&amp;I223,$V$2:$V$501,"&lt;&gt;AdBlue",$V$2:$V$501,"&lt;&gt;Other"),""))</f>
        <v/>
      </c>
      <c r="AA223" s="32" t="str">
        <f aca="false">IF(OR(Z223="",N(Z223)=0),"",I223-Z223)</f>
        <v/>
      </c>
      <c r="AB223" s="32" t="str">
        <f aca="false">IF(OR(R223="",TRIM(I223&amp;"")="",X223=""),"",IFERROR(_xlfn.MAXIFS($I$2:$I$501,$R$2:$R$501,R223,$X$2:$X$501,"&lt;"&amp;X223),""))</f>
        <v/>
      </c>
      <c r="AC223" s="32" t="str">
        <f aca="false">IF(V223="Other","Not fuel, ","")&amp;IFERROR(IF(AND(T223&lt;&gt;"",OR(AND(V223="Diesel",T223&lt;&gt;"Diesel"),AND(V223="Petrol",T223&lt;&gt;"Petrol",T223&lt;&gt;"Plug-in hybrid"),AND(V223="Electric",T223&lt;&gt;"Electric",T223&lt;&gt;"Plug-in hybrid"))),"Wrong fuel for this van, ",""),"")&amp;IFERROR(IF(AND(OR(V223="Diesel",V223="Petrol"),N(U223)&gt;0,G223*1&gt;N(U223)*(1+TankMargin)),"More than the tank holds, ",""),"")&amp;IF(AND(TRIM(D223&amp;"")&lt;&gt;"",Q223&lt;&gt;"",SUBSTITUTE(UPPER(Q223)," ","")&lt;&gt;R223),"Card used in another van, ","")&amp;IF(AND(TRIM(D223&amp;"")&lt;&gt;"",S223=0),"Not one of your vans, ","")&amp;IF(AND(A223&lt;&gt;"",R223="",O223&lt;&gt;"",P223=0),"Card not on your Vans list, ","")&amp;IF(N(Y223)&gt;1,"Filled twice that day, ","")&amp;IFERROR(IF(AND(AA223&lt;&gt;"",AA223&lt;MinMiles),"Only "&amp;TEXT(AA223,"#,##0")&amp;" miles since the previous fill, ",""),"")&amp;IFERROR(IF(AND(AB223&lt;&gt;"",N(AB223)&gt;0,I223*1&lt;N(AB223)),"Pump mileage lower than before, ",""),"")&amp;IFERROR(IF(AND(TRIM(I223&amp;"")&lt;&gt;"",TRIM(K223&amp;"")&lt;&gt;"",ABS(I223*1-K223*1)&gt;MileTolerance),"Pump mileage off from the odometer, ",""),"")&amp;IF(J223="No","No receipt from the driver, ","")&amp;IFERROR(IF(AND(W223&lt;&gt;"",OR(W223&lt;DayStart,W223&gt;DayEnd)),"Outside working hours, ",""),"")&amp;IFERROR(IF(AND(X223&lt;&gt;"",WEEKDAY(X223,2)=6,FlagSat="Yes"),"Saturday, ",""),"")&amp;IFERROR(IF(AND(X223&lt;&gt;"",WEEKDAY(X223,2)=7,FlagSun="Yes"),"Sunday, ",""),"")&amp;IF(AND(FlagPremium="Yes",OR(V223="Diesel",V223="Petrol"),OR(ISNUMBER(SEARCH("super",F223)),ISNUMBER(SEARCH("premium",F223)),ISNUMBER(SEARCH("ultimate",F223)),ISNUMBER(SEARCH("v-power",F223)),ISNUMBER(SEARCH("momentum",F223)),ISNUMBER(SEARCH("supreme",F223)))),"Premium fuel, ","")</f>
        <v/>
      </c>
      <c r="AD223" s="32" t="n">
        <f aca="false">IF(AC223="",0,1)</f>
        <v>0</v>
      </c>
      <c r="AE223" s="32" t="n">
        <f aca="false">IF(A223="",0,1)</f>
        <v>0</v>
      </c>
    </row>
    <row r="224" customFormat="false" ht="15" hidden="false" customHeight="false" outlineLevel="0" collapsed="false">
      <c r="A224" s="24"/>
      <c r="B224" s="25"/>
      <c r="C224" s="21"/>
      <c r="D224" s="19"/>
      <c r="E224" s="19"/>
      <c r="F224" s="19"/>
      <c r="G224" s="26"/>
      <c r="H224" s="27"/>
      <c r="I224" s="28"/>
      <c r="J224" s="19"/>
      <c r="K224" s="28"/>
      <c r="L224" s="29" t="str">
        <f aca="false">IF(AC224="","",LEFT(AC224,LEN(AC224)-2))</f>
        <v/>
      </c>
      <c r="M224" s="30"/>
      <c r="N224" s="30"/>
      <c r="O224" s="32" t="str">
        <f aca="false">IF(TRIM(C224&amp;"")="","",RIGHT(SUBSTITUTE(SUBSTITUTE(C224&amp;""," ",""),"*",""),4))</f>
        <v/>
      </c>
      <c r="P224" s="32" t="n">
        <f aca="false">IF(O224="",0,IFERROR(MATCH(O224,Vans!$D$2:$D$51,0),IFERROR(MATCH(VALUE(O224),Vans!$D$2:$D$51,0),0)))</f>
        <v>0</v>
      </c>
      <c r="Q224" s="32" t="str">
        <f aca="false">IF(P224=0,"",INDEX(Vans!$A$2:$A$51,P224)&amp;"")</f>
        <v/>
      </c>
      <c r="R224" s="32" t="str">
        <f aca="false">IF(A224="","",IF(TRIM(D224&amp;"")&lt;&gt;"",SUBSTITUTE(UPPER(TRIM(D224&amp;""))," ",""),SUBSTITUTE(UPPER(Q224)," ","")))</f>
        <v/>
      </c>
      <c r="S224" s="32" t="n">
        <f aca="false">IF(R224="",0,IFERROR(MATCH(R224,Vans!$G$2:$G$51,0),0))</f>
        <v>0</v>
      </c>
      <c r="T224" s="32" t="str">
        <f aca="false">IF(S224=0,"",INDEX(Vans!$B$2:$B$51,S224)&amp;"")</f>
        <v/>
      </c>
      <c r="U224" s="32" t="str">
        <f aca="false">IF(S224=0,"",INDEX(Vans!$C$2:$C$51,S224))</f>
        <v/>
      </c>
      <c r="V224" s="32" t="str">
        <f aca="false">IF(TRIM(F224&amp;"")="","",IF(ISNUMBER(SEARCH("adblue",F224)),"AdBlue",IF(OR(ISNUMBER(SEARCH("diesel",F224)),ISNUMBER(SEARCH("derv",F224)),ISNUMBER(SEARCH("ulsd",F224))),"Diesel",IF(OR(ISNUMBER(SEARCH("unleaded",F224)),ISNUMBER(SEARCH("petrol",F224)),ISNUMBER(SEARCH("ulp",F224))),"Petrol",IF(OR(ISNUMBER(SEARCH("electric",F224)),ISNUMBER(SEARCH("charg",F224)),ISNUMBER(SEARCH("kwh",F224))),"Electric","Other")))))</f>
        <v/>
      </c>
      <c r="W224" s="34" t="str">
        <f aca="false">IF(TRIM(B224&amp;"")&lt;&gt;"",IFERROR(MOD(B224*1,1),""),IF(A224="","",IFERROR(IF(MOD(A224*1,1)&gt;0,MOD(A224*1,1),""),"")))</f>
        <v/>
      </c>
      <c r="X224" s="35" t="str">
        <f aca="false">IF(A224="","",IFERROR(INT(A224*1),""))</f>
        <v/>
      </c>
      <c r="Y224" s="32" t="str">
        <f aca="false">IF(OR(X224="",NOT(OR(V224="Diesel",V224="Petrol"))),"",MAX(IF(O224="",0,COUNTIFS($O$2:$O$501,O224,$X$2:$X$501,X224,$V$2:$V$501,"Diesel")+COUNTIFS($O$2:$O$501,O224,$X$2:$X$501,X224,$V$2:$V$501,"Petrol")),IF(R224="",0,COUNTIFS($R$2:$R$501,R224,$X$2:$X$501,X224,$V$2:$V$501,"Diesel")+COUNTIFS($R$2:$R$501,R224,$X$2:$X$501,X224,$V$2:$V$501,"Petrol"))))</f>
        <v/>
      </c>
      <c r="Z224" s="32" t="str">
        <f aca="false">IF(OR(R224="",TRIM(I224&amp;"")="",NOT(OR(V224="Diesel",V224="Petrol"))),"",IFERROR(_xlfn.MAXIFS($I$2:$I$501,$R$2:$R$501,R224,$I$2:$I$501,"&lt;"&amp;I224,$V$2:$V$501,"&lt;&gt;AdBlue",$V$2:$V$501,"&lt;&gt;Other"),""))</f>
        <v/>
      </c>
      <c r="AA224" s="32" t="str">
        <f aca="false">IF(OR(Z224="",N(Z224)=0),"",I224-Z224)</f>
        <v/>
      </c>
      <c r="AB224" s="32" t="str">
        <f aca="false">IF(OR(R224="",TRIM(I224&amp;"")="",X224=""),"",IFERROR(_xlfn.MAXIFS($I$2:$I$501,$R$2:$R$501,R224,$X$2:$X$501,"&lt;"&amp;X224),""))</f>
        <v/>
      </c>
      <c r="AC224" s="32" t="str">
        <f aca="false">IF(V224="Other","Not fuel, ","")&amp;IFERROR(IF(AND(T224&lt;&gt;"",OR(AND(V224="Diesel",T224&lt;&gt;"Diesel"),AND(V224="Petrol",T224&lt;&gt;"Petrol",T224&lt;&gt;"Plug-in hybrid"),AND(V224="Electric",T224&lt;&gt;"Electric",T224&lt;&gt;"Plug-in hybrid"))),"Wrong fuel for this van, ",""),"")&amp;IFERROR(IF(AND(OR(V224="Diesel",V224="Petrol"),N(U224)&gt;0,G224*1&gt;N(U224)*(1+TankMargin)),"More than the tank holds, ",""),"")&amp;IF(AND(TRIM(D224&amp;"")&lt;&gt;"",Q224&lt;&gt;"",SUBSTITUTE(UPPER(Q224)," ","")&lt;&gt;R224),"Card used in another van, ","")&amp;IF(AND(TRIM(D224&amp;"")&lt;&gt;"",S224=0),"Not one of your vans, ","")&amp;IF(AND(A224&lt;&gt;"",R224="",O224&lt;&gt;"",P224=0),"Card not on your Vans list, ","")&amp;IF(N(Y224)&gt;1,"Filled twice that day, ","")&amp;IFERROR(IF(AND(AA224&lt;&gt;"",AA224&lt;MinMiles),"Only "&amp;TEXT(AA224,"#,##0")&amp;" miles since the previous fill, ",""),"")&amp;IFERROR(IF(AND(AB224&lt;&gt;"",N(AB224)&gt;0,I224*1&lt;N(AB224)),"Pump mileage lower than before, ",""),"")&amp;IFERROR(IF(AND(TRIM(I224&amp;"")&lt;&gt;"",TRIM(K224&amp;"")&lt;&gt;"",ABS(I224*1-K224*1)&gt;MileTolerance),"Pump mileage off from the odometer, ",""),"")&amp;IF(J224="No","No receipt from the driver, ","")&amp;IFERROR(IF(AND(W224&lt;&gt;"",OR(W224&lt;DayStart,W224&gt;DayEnd)),"Outside working hours, ",""),"")&amp;IFERROR(IF(AND(X224&lt;&gt;"",WEEKDAY(X224,2)=6,FlagSat="Yes"),"Saturday, ",""),"")&amp;IFERROR(IF(AND(X224&lt;&gt;"",WEEKDAY(X224,2)=7,FlagSun="Yes"),"Sunday, ",""),"")&amp;IF(AND(FlagPremium="Yes",OR(V224="Diesel",V224="Petrol"),OR(ISNUMBER(SEARCH("super",F224)),ISNUMBER(SEARCH("premium",F224)),ISNUMBER(SEARCH("ultimate",F224)),ISNUMBER(SEARCH("v-power",F224)),ISNUMBER(SEARCH("momentum",F224)),ISNUMBER(SEARCH("supreme",F224)))),"Premium fuel, ","")</f>
        <v/>
      </c>
      <c r="AD224" s="32" t="n">
        <f aca="false">IF(AC224="",0,1)</f>
        <v>0</v>
      </c>
      <c r="AE224" s="32" t="n">
        <f aca="false">IF(A224="",0,1)</f>
        <v>0</v>
      </c>
    </row>
    <row r="225" customFormat="false" ht="15" hidden="false" customHeight="false" outlineLevel="0" collapsed="false">
      <c r="A225" s="24"/>
      <c r="B225" s="25"/>
      <c r="C225" s="21"/>
      <c r="D225" s="19"/>
      <c r="E225" s="19"/>
      <c r="F225" s="19"/>
      <c r="G225" s="26"/>
      <c r="H225" s="27"/>
      <c r="I225" s="28"/>
      <c r="J225" s="19"/>
      <c r="K225" s="28"/>
      <c r="L225" s="29" t="str">
        <f aca="false">IF(AC225="","",LEFT(AC225,LEN(AC225)-2))</f>
        <v/>
      </c>
      <c r="M225" s="30"/>
      <c r="N225" s="30"/>
      <c r="O225" s="32" t="str">
        <f aca="false">IF(TRIM(C225&amp;"")="","",RIGHT(SUBSTITUTE(SUBSTITUTE(C225&amp;""," ",""),"*",""),4))</f>
        <v/>
      </c>
      <c r="P225" s="32" t="n">
        <f aca="false">IF(O225="",0,IFERROR(MATCH(O225,Vans!$D$2:$D$51,0),IFERROR(MATCH(VALUE(O225),Vans!$D$2:$D$51,0),0)))</f>
        <v>0</v>
      </c>
      <c r="Q225" s="32" t="str">
        <f aca="false">IF(P225=0,"",INDEX(Vans!$A$2:$A$51,P225)&amp;"")</f>
        <v/>
      </c>
      <c r="R225" s="32" t="str">
        <f aca="false">IF(A225="","",IF(TRIM(D225&amp;"")&lt;&gt;"",SUBSTITUTE(UPPER(TRIM(D225&amp;""))," ",""),SUBSTITUTE(UPPER(Q225)," ","")))</f>
        <v/>
      </c>
      <c r="S225" s="32" t="n">
        <f aca="false">IF(R225="",0,IFERROR(MATCH(R225,Vans!$G$2:$G$51,0),0))</f>
        <v>0</v>
      </c>
      <c r="T225" s="32" t="str">
        <f aca="false">IF(S225=0,"",INDEX(Vans!$B$2:$B$51,S225)&amp;"")</f>
        <v/>
      </c>
      <c r="U225" s="32" t="str">
        <f aca="false">IF(S225=0,"",INDEX(Vans!$C$2:$C$51,S225))</f>
        <v/>
      </c>
      <c r="V225" s="32" t="str">
        <f aca="false">IF(TRIM(F225&amp;"")="","",IF(ISNUMBER(SEARCH("adblue",F225)),"AdBlue",IF(OR(ISNUMBER(SEARCH("diesel",F225)),ISNUMBER(SEARCH("derv",F225)),ISNUMBER(SEARCH("ulsd",F225))),"Diesel",IF(OR(ISNUMBER(SEARCH("unleaded",F225)),ISNUMBER(SEARCH("petrol",F225)),ISNUMBER(SEARCH("ulp",F225))),"Petrol",IF(OR(ISNUMBER(SEARCH("electric",F225)),ISNUMBER(SEARCH("charg",F225)),ISNUMBER(SEARCH("kwh",F225))),"Electric","Other")))))</f>
        <v/>
      </c>
      <c r="W225" s="34" t="str">
        <f aca="false">IF(TRIM(B225&amp;"")&lt;&gt;"",IFERROR(MOD(B225*1,1),""),IF(A225="","",IFERROR(IF(MOD(A225*1,1)&gt;0,MOD(A225*1,1),""),"")))</f>
        <v/>
      </c>
      <c r="X225" s="35" t="str">
        <f aca="false">IF(A225="","",IFERROR(INT(A225*1),""))</f>
        <v/>
      </c>
      <c r="Y225" s="32" t="str">
        <f aca="false">IF(OR(X225="",NOT(OR(V225="Diesel",V225="Petrol"))),"",MAX(IF(O225="",0,COUNTIFS($O$2:$O$501,O225,$X$2:$X$501,X225,$V$2:$V$501,"Diesel")+COUNTIFS($O$2:$O$501,O225,$X$2:$X$501,X225,$V$2:$V$501,"Petrol")),IF(R225="",0,COUNTIFS($R$2:$R$501,R225,$X$2:$X$501,X225,$V$2:$V$501,"Diesel")+COUNTIFS($R$2:$R$501,R225,$X$2:$X$501,X225,$V$2:$V$501,"Petrol"))))</f>
        <v/>
      </c>
      <c r="Z225" s="32" t="str">
        <f aca="false">IF(OR(R225="",TRIM(I225&amp;"")="",NOT(OR(V225="Diesel",V225="Petrol"))),"",IFERROR(_xlfn.MAXIFS($I$2:$I$501,$R$2:$R$501,R225,$I$2:$I$501,"&lt;"&amp;I225,$V$2:$V$501,"&lt;&gt;AdBlue",$V$2:$V$501,"&lt;&gt;Other"),""))</f>
        <v/>
      </c>
      <c r="AA225" s="32" t="str">
        <f aca="false">IF(OR(Z225="",N(Z225)=0),"",I225-Z225)</f>
        <v/>
      </c>
      <c r="AB225" s="32" t="str">
        <f aca="false">IF(OR(R225="",TRIM(I225&amp;"")="",X225=""),"",IFERROR(_xlfn.MAXIFS($I$2:$I$501,$R$2:$R$501,R225,$X$2:$X$501,"&lt;"&amp;X225),""))</f>
        <v/>
      </c>
      <c r="AC225" s="32" t="str">
        <f aca="false">IF(V225="Other","Not fuel, ","")&amp;IFERROR(IF(AND(T225&lt;&gt;"",OR(AND(V225="Diesel",T225&lt;&gt;"Diesel"),AND(V225="Petrol",T225&lt;&gt;"Petrol",T225&lt;&gt;"Plug-in hybrid"),AND(V225="Electric",T225&lt;&gt;"Electric",T225&lt;&gt;"Plug-in hybrid"))),"Wrong fuel for this van, ",""),"")&amp;IFERROR(IF(AND(OR(V225="Diesel",V225="Petrol"),N(U225)&gt;0,G225*1&gt;N(U225)*(1+TankMargin)),"More than the tank holds, ",""),"")&amp;IF(AND(TRIM(D225&amp;"")&lt;&gt;"",Q225&lt;&gt;"",SUBSTITUTE(UPPER(Q225)," ","")&lt;&gt;R225),"Card used in another van, ","")&amp;IF(AND(TRIM(D225&amp;"")&lt;&gt;"",S225=0),"Not one of your vans, ","")&amp;IF(AND(A225&lt;&gt;"",R225="",O225&lt;&gt;"",P225=0),"Card not on your Vans list, ","")&amp;IF(N(Y225)&gt;1,"Filled twice that day, ","")&amp;IFERROR(IF(AND(AA225&lt;&gt;"",AA225&lt;MinMiles),"Only "&amp;TEXT(AA225,"#,##0")&amp;" miles since the previous fill, ",""),"")&amp;IFERROR(IF(AND(AB225&lt;&gt;"",N(AB225)&gt;0,I225*1&lt;N(AB225)),"Pump mileage lower than before, ",""),"")&amp;IFERROR(IF(AND(TRIM(I225&amp;"")&lt;&gt;"",TRIM(K225&amp;"")&lt;&gt;"",ABS(I225*1-K225*1)&gt;MileTolerance),"Pump mileage off from the odometer, ",""),"")&amp;IF(J225="No","No receipt from the driver, ","")&amp;IFERROR(IF(AND(W225&lt;&gt;"",OR(W225&lt;DayStart,W225&gt;DayEnd)),"Outside working hours, ",""),"")&amp;IFERROR(IF(AND(X225&lt;&gt;"",WEEKDAY(X225,2)=6,FlagSat="Yes"),"Saturday, ",""),"")&amp;IFERROR(IF(AND(X225&lt;&gt;"",WEEKDAY(X225,2)=7,FlagSun="Yes"),"Sunday, ",""),"")&amp;IF(AND(FlagPremium="Yes",OR(V225="Diesel",V225="Petrol"),OR(ISNUMBER(SEARCH("super",F225)),ISNUMBER(SEARCH("premium",F225)),ISNUMBER(SEARCH("ultimate",F225)),ISNUMBER(SEARCH("v-power",F225)),ISNUMBER(SEARCH("momentum",F225)),ISNUMBER(SEARCH("supreme",F225)))),"Premium fuel, ","")</f>
        <v/>
      </c>
      <c r="AD225" s="32" t="n">
        <f aca="false">IF(AC225="",0,1)</f>
        <v>0</v>
      </c>
      <c r="AE225" s="32" t="n">
        <f aca="false">IF(A225="",0,1)</f>
        <v>0</v>
      </c>
    </row>
    <row r="226" customFormat="false" ht="15" hidden="false" customHeight="false" outlineLevel="0" collapsed="false">
      <c r="A226" s="24"/>
      <c r="B226" s="25"/>
      <c r="C226" s="21"/>
      <c r="D226" s="19"/>
      <c r="E226" s="19"/>
      <c r="F226" s="19"/>
      <c r="G226" s="26"/>
      <c r="H226" s="27"/>
      <c r="I226" s="28"/>
      <c r="J226" s="19"/>
      <c r="K226" s="28"/>
      <c r="L226" s="29" t="str">
        <f aca="false">IF(AC226="","",LEFT(AC226,LEN(AC226)-2))</f>
        <v/>
      </c>
      <c r="M226" s="30"/>
      <c r="N226" s="30"/>
      <c r="O226" s="32" t="str">
        <f aca="false">IF(TRIM(C226&amp;"")="","",RIGHT(SUBSTITUTE(SUBSTITUTE(C226&amp;""," ",""),"*",""),4))</f>
        <v/>
      </c>
      <c r="P226" s="32" t="n">
        <f aca="false">IF(O226="",0,IFERROR(MATCH(O226,Vans!$D$2:$D$51,0),IFERROR(MATCH(VALUE(O226),Vans!$D$2:$D$51,0),0)))</f>
        <v>0</v>
      </c>
      <c r="Q226" s="32" t="str">
        <f aca="false">IF(P226=0,"",INDEX(Vans!$A$2:$A$51,P226)&amp;"")</f>
        <v/>
      </c>
      <c r="R226" s="32" t="str">
        <f aca="false">IF(A226="","",IF(TRIM(D226&amp;"")&lt;&gt;"",SUBSTITUTE(UPPER(TRIM(D226&amp;""))," ",""),SUBSTITUTE(UPPER(Q226)," ","")))</f>
        <v/>
      </c>
      <c r="S226" s="32" t="n">
        <f aca="false">IF(R226="",0,IFERROR(MATCH(R226,Vans!$G$2:$G$51,0),0))</f>
        <v>0</v>
      </c>
      <c r="T226" s="32" t="str">
        <f aca="false">IF(S226=0,"",INDEX(Vans!$B$2:$B$51,S226)&amp;"")</f>
        <v/>
      </c>
      <c r="U226" s="32" t="str">
        <f aca="false">IF(S226=0,"",INDEX(Vans!$C$2:$C$51,S226))</f>
        <v/>
      </c>
      <c r="V226" s="32" t="str">
        <f aca="false">IF(TRIM(F226&amp;"")="","",IF(ISNUMBER(SEARCH("adblue",F226)),"AdBlue",IF(OR(ISNUMBER(SEARCH("diesel",F226)),ISNUMBER(SEARCH("derv",F226)),ISNUMBER(SEARCH("ulsd",F226))),"Diesel",IF(OR(ISNUMBER(SEARCH("unleaded",F226)),ISNUMBER(SEARCH("petrol",F226)),ISNUMBER(SEARCH("ulp",F226))),"Petrol",IF(OR(ISNUMBER(SEARCH("electric",F226)),ISNUMBER(SEARCH("charg",F226)),ISNUMBER(SEARCH("kwh",F226))),"Electric","Other")))))</f>
        <v/>
      </c>
      <c r="W226" s="34" t="str">
        <f aca="false">IF(TRIM(B226&amp;"")&lt;&gt;"",IFERROR(MOD(B226*1,1),""),IF(A226="","",IFERROR(IF(MOD(A226*1,1)&gt;0,MOD(A226*1,1),""),"")))</f>
        <v/>
      </c>
      <c r="X226" s="35" t="str">
        <f aca="false">IF(A226="","",IFERROR(INT(A226*1),""))</f>
        <v/>
      </c>
      <c r="Y226" s="32" t="str">
        <f aca="false">IF(OR(X226="",NOT(OR(V226="Diesel",V226="Petrol"))),"",MAX(IF(O226="",0,COUNTIFS($O$2:$O$501,O226,$X$2:$X$501,X226,$V$2:$V$501,"Diesel")+COUNTIFS($O$2:$O$501,O226,$X$2:$X$501,X226,$V$2:$V$501,"Petrol")),IF(R226="",0,COUNTIFS($R$2:$R$501,R226,$X$2:$X$501,X226,$V$2:$V$501,"Diesel")+COUNTIFS($R$2:$R$501,R226,$X$2:$X$501,X226,$V$2:$V$501,"Petrol"))))</f>
        <v/>
      </c>
      <c r="Z226" s="32" t="str">
        <f aca="false">IF(OR(R226="",TRIM(I226&amp;"")="",NOT(OR(V226="Diesel",V226="Petrol"))),"",IFERROR(_xlfn.MAXIFS($I$2:$I$501,$R$2:$R$501,R226,$I$2:$I$501,"&lt;"&amp;I226,$V$2:$V$501,"&lt;&gt;AdBlue",$V$2:$V$501,"&lt;&gt;Other"),""))</f>
        <v/>
      </c>
      <c r="AA226" s="32" t="str">
        <f aca="false">IF(OR(Z226="",N(Z226)=0),"",I226-Z226)</f>
        <v/>
      </c>
      <c r="AB226" s="32" t="str">
        <f aca="false">IF(OR(R226="",TRIM(I226&amp;"")="",X226=""),"",IFERROR(_xlfn.MAXIFS($I$2:$I$501,$R$2:$R$501,R226,$X$2:$X$501,"&lt;"&amp;X226),""))</f>
        <v/>
      </c>
      <c r="AC226" s="32" t="str">
        <f aca="false">IF(V226="Other","Not fuel, ","")&amp;IFERROR(IF(AND(T226&lt;&gt;"",OR(AND(V226="Diesel",T226&lt;&gt;"Diesel"),AND(V226="Petrol",T226&lt;&gt;"Petrol",T226&lt;&gt;"Plug-in hybrid"),AND(V226="Electric",T226&lt;&gt;"Electric",T226&lt;&gt;"Plug-in hybrid"))),"Wrong fuel for this van, ",""),"")&amp;IFERROR(IF(AND(OR(V226="Diesel",V226="Petrol"),N(U226)&gt;0,G226*1&gt;N(U226)*(1+TankMargin)),"More than the tank holds, ",""),"")&amp;IF(AND(TRIM(D226&amp;"")&lt;&gt;"",Q226&lt;&gt;"",SUBSTITUTE(UPPER(Q226)," ","")&lt;&gt;R226),"Card used in another van, ","")&amp;IF(AND(TRIM(D226&amp;"")&lt;&gt;"",S226=0),"Not one of your vans, ","")&amp;IF(AND(A226&lt;&gt;"",R226="",O226&lt;&gt;"",P226=0),"Card not on your Vans list, ","")&amp;IF(N(Y226)&gt;1,"Filled twice that day, ","")&amp;IFERROR(IF(AND(AA226&lt;&gt;"",AA226&lt;MinMiles),"Only "&amp;TEXT(AA226,"#,##0")&amp;" miles since the previous fill, ",""),"")&amp;IFERROR(IF(AND(AB226&lt;&gt;"",N(AB226)&gt;0,I226*1&lt;N(AB226)),"Pump mileage lower than before, ",""),"")&amp;IFERROR(IF(AND(TRIM(I226&amp;"")&lt;&gt;"",TRIM(K226&amp;"")&lt;&gt;"",ABS(I226*1-K226*1)&gt;MileTolerance),"Pump mileage off from the odometer, ",""),"")&amp;IF(J226="No","No receipt from the driver, ","")&amp;IFERROR(IF(AND(W226&lt;&gt;"",OR(W226&lt;DayStart,W226&gt;DayEnd)),"Outside working hours, ",""),"")&amp;IFERROR(IF(AND(X226&lt;&gt;"",WEEKDAY(X226,2)=6,FlagSat="Yes"),"Saturday, ",""),"")&amp;IFERROR(IF(AND(X226&lt;&gt;"",WEEKDAY(X226,2)=7,FlagSun="Yes"),"Sunday, ",""),"")&amp;IF(AND(FlagPremium="Yes",OR(V226="Diesel",V226="Petrol"),OR(ISNUMBER(SEARCH("super",F226)),ISNUMBER(SEARCH("premium",F226)),ISNUMBER(SEARCH("ultimate",F226)),ISNUMBER(SEARCH("v-power",F226)),ISNUMBER(SEARCH("momentum",F226)),ISNUMBER(SEARCH("supreme",F226)))),"Premium fuel, ","")</f>
        <v/>
      </c>
      <c r="AD226" s="32" t="n">
        <f aca="false">IF(AC226="",0,1)</f>
        <v>0</v>
      </c>
      <c r="AE226" s="32" t="n">
        <f aca="false">IF(A226="",0,1)</f>
        <v>0</v>
      </c>
    </row>
    <row r="227" customFormat="false" ht="15" hidden="false" customHeight="false" outlineLevel="0" collapsed="false">
      <c r="A227" s="24"/>
      <c r="B227" s="25"/>
      <c r="C227" s="21"/>
      <c r="D227" s="19"/>
      <c r="E227" s="19"/>
      <c r="F227" s="19"/>
      <c r="G227" s="26"/>
      <c r="H227" s="27"/>
      <c r="I227" s="28"/>
      <c r="J227" s="19"/>
      <c r="K227" s="28"/>
      <c r="L227" s="29" t="str">
        <f aca="false">IF(AC227="","",LEFT(AC227,LEN(AC227)-2))</f>
        <v/>
      </c>
      <c r="M227" s="30"/>
      <c r="N227" s="30"/>
      <c r="O227" s="32" t="str">
        <f aca="false">IF(TRIM(C227&amp;"")="","",RIGHT(SUBSTITUTE(SUBSTITUTE(C227&amp;""," ",""),"*",""),4))</f>
        <v/>
      </c>
      <c r="P227" s="32" t="n">
        <f aca="false">IF(O227="",0,IFERROR(MATCH(O227,Vans!$D$2:$D$51,0),IFERROR(MATCH(VALUE(O227),Vans!$D$2:$D$51,0),0)))</f>
        <v>0</v>
      </c>
      <c r="Q227" s="32" t="str">
        <f aca="false">IF(P227=0,"",INDEX(Vans!$A$2:$A$51,P227)&amp;"")</f>
        <v/>
      </c>
      <c r="R227" s="32" t="str">
        <f aca="false">IF(A227="","",IF(TRIM(D227&amp;"")&lt;&gt;"",SUBSTITUTE(UPPER(TRIM(D227&amp;""))," ",""),SUBSTITUTE(UPPER(Q227)," ","")))</f>
        <v/>
      </c>
      <c r="S227" s="32" t="n">
        <f aca="false">IF(R227="",0,IFERROR(MATCH(R227,Vans!$G$2:$G$51,0),0))</f>
        <v>0</v>
      </c>
      <c r="T227" s="32" t="str">
        <f aca="false">IF(S227=0,"",INDEX(Vans!$B$2:$B$51,S227)&amp;"")</f>
        <v/>
      </c>
      <c r="U227" s="32" t="str">
        <f aca="false">IF(S227=0,"",INDEX(Vans!$C$2:$C$51,S227))</f>
        <v/>
      </c>
      <c r="V227" s="32" t="str">
        <f aca="false">IF(TRIM(F227&amp;"")="","",IF(ISNUMBER(SEARCH("adblue",F227)),"AdBlue",IF(OR(ISNUMBER(SEARCH("diesel",F227)),ISNUMBER(SEARCH("derv",F227)),ISNUMBER(SEARCH("ulsd",F227))),"Diesel",IF(OR(ISNUMBER(SEARCH("unleaded",F227)),ISNUMBER(SEARCH("petrol",F227)),ISNUMBER(SEARCH("ulp",F227))),"Petrol",IF(OR(ISNUMBER(SEARCH("electric",F227)),ISNUMBER(SEARCH("charg",F227)),ISNUMBER(SEARCH("kwh",F227))),"Electric","Other")))))</f>
        <v/>
      </c>
      <c r="W227" s="34" t="str">
        <f aca="false">IF(TRIM(B227&amp;"")&lt;&gt;"",IFERROR(MOD(B227*1,1),""),IF(A227="","",IFERROR(IF(MOD(A227*1,1)&gt;0,MOD(A227*1,1),""),"")))</f>
        <v/>
      </c>
      <c r="X227" s="35" t="str">
        <f aca="false">IF(A227="","",IFERROR(INT(A227*1),""))</f>
        <v/>
      </c>
      <c r="Y227" s="32" t="str">
        <f aca="false">IF(OR(X227="",NOT(OR(V227="Diesel",V227="Petrol"))),"",MAX(IF(O227="",0,COUNTIFS($O$2:$O$501,O227,$X$2:$X$501,X227,$V$2:$V$501,"Diesel")+COUNTIFS($O$2:$O$501,O227,$X$2:$X$501,X227,$V$2:$V$501,"Petrol")),IF(R227="",0,COUNTIFS($R$2:$R$501,R227,$X$2:$X$501,X227,$V$2:$V$501,"Diesel")+COUNTIFS($R$2:$R$501,R227,$X$2:$X$501,X227,$V$2:$V$501,"Petrol"))))</f>
        <v/>
      </c>
      <c r="Z227" s="32" t="str">
        <f aca="false">IF(OR(R227="",TRIM(I227&amp;"")="",NOT(OR(V227="Diesel",V227="Petrol"))),"",IFERROR(_xlfn.MAXIFS($I$2:$I$501,$R$2:$R$501,R227,$I$2:$I$501,"&lt;"&amp;I227,$V$2:$V$501,"&lt;&gt;AdBlue",$V$2:$V$501,"&lt;&gt;Other"),""))</f>
        <v/>
      </c>
      <c r="AA227" s="32" t="str">
        <f aca="false">IF(OR(Z227="",N(Z227)=0),"",I227-Z227)</f>
        <v/>
      </c>
      <c r="AB227" s="32" t="str">
        <f aca="false">IF(OR(R227="",TRIM(I227&amp;"")="",X227=""),"",IFERROR(_xlfn.MAXIFS($I$2:$I$501,$R$2:$R$501,R227,$X$2:$X$501,"&lt;"&amp;X227),""))</f>
        <v/>
      </c>
      <c r="AC227" s="32" t="str">
        <f aca="false">IF(V227="Other","Not fuel, ","")&amp;IFERROR(IF(AND(T227&lt;&gt;"",OR(AND(V227="Diesel",T227&lt;&gt;"Diesel"),AND(V227="Petrol",T227&lt;&gt;"Petrol",T227&lt;&gt;"Plug-in hybrid"),AND(V227="Electric",T227&lt;&gt;"Electric",T227&lt;&gt;"Plug-in hybrid"))),"Wrong fuel for this van, ",""),"")&amp;IFERROR(IF(AND(OR(V227="Diesel",V227="Petrol"),N(U227)&gt;0,G227*1&gt;N(U227)*(1+TankMargin)),"More than the tank holds, ",""),"")&amp;IF(AND(TRIM(D227&amp;"")&lt;&gt;"",Q227&lt;&gt;"",SUBSTITUTE(UPPER(Q227)," ","")&lt;&gt;R227),"Card used in another van, ","")&amp;IF(AND(TRIM(D227&amp;"")&lt;&gt;"",S227=0),"Not one of your vans, ","")&amp;IF(AND(A227&lt;&gt;"",R227="",O227&lt;&gt;"",P227=0),"Card not on your Vans list, ","")&amp;IF(N(Y227)&gt;1,"Filled twice that day, ","")&amp;IFERROR(IF(AND(AA227&lt;&gt;"",AA227&lt;MinMiles),"Only "&amp;TEXT(AA227,"#,##0")&amp;" miles since the previous fill, ",""),"")&amp;IFERROR(IF(AND(AB227&lt;&gt;"",N(AB227)&gt;0,I227*1&lt;N(AB227)),"Pump mileage lower than before, ",""),"")&amp;IFERROR(IF(AND(TRIM(I227&amp;"")&lt;&gt;"",TRIM(K227&amp;"")&lt;&gt;"",ABS(I227*1-K227*1)&gt;MileTolerance),"Pump mileage off from the odometer, ",""),"")&amp;IF(J227="No","No receipt from the driver, ","")&amp;IFERROR(IF(AND(W227&lt;&gt;"",OR(W227&lt;DayStart,W227&gt;DayEnd)),"Outside working hours, ",""),"")&amp;IFERROR(IF(AND(X227&lt;&gt;"",WEEKDAY(X227,2)=6,FlagSat="Yes"),"Saturday, ",""),"")&amp;IFERROR(IF(AND(X227&lt;&gt;"",WEEKDAY(X227,2)=7,FlagSun="Yes"),"Sunday, ",""),"")&amp;IF(AND(FlagPremium="Yes",OR(V227="Diesel",V227="Petrol"),OR(ISNUMBER(SEARCH("super",F227)),ISNUMBER(SEARCH("premium",F227)),ISNUMBER(SEARCH("ultimate",F227)),ISNUMBER(SEARCH("v-power",F227)),ISNUMBER(SEARCH("momentum",F227)),ISNUMBER(SEARCH("supreme",F227)))),"Premium fuel, ","")</f>
        <v/>
      </c>
      <c r="AD227" s="32" t="n">
        <f aca="false">IF(AC227="",0,1)</f>
        <v>0</v>
      </c>
      <c r="AE227" s="32" t="n">
        <f aca="false">IF(A227="",0,1)</f>
        <v>0</v>
      </c>
    </row>
    <row r="228" customFormat="false" ht="15" hidden="false" customHeight="false" outlineLevel="0" collapsed="false">
      <c r="A228" s="24"/>
      <c r="B228" s="25"/>
      <c r="C228" s="21"/>
      <c r="D228" s="19"/>
      <c r="E228" s="19"/>
      <c r="F228" s="19"/>
      <c r="G228" s="26"/>
      <c r="H228" s="27"/>
      <c r="I228" s="28"/>
      <c r="J228" s="19"/>
      <c r="K228" s="28"/>
      <c r="L228" s="29" t="str">
        <f aca="false">IF(AC228="","",LEFT(AC228,LEN(AC228)-2))</f>
        <v/>
      </c>
      <c r="M228" s="30"/>
      <c r="N228" s="30"/>
      <c r="O228" s="32" t="str">
        <f aca="false">IF(TRIM(C228&amp;"")="","",RIGHT(SUBSTITUTE(SUBSTITUTE(C228&amp;""," ",""),"*",""),4))</f>
        <v/>
      </c>
      <c r="P228" s="32" t="n">
        <f aca="false">IF(O228="",0,IFERROR(MATCH(O228,Vans!$D$2:$D$51,0),IFERROR(MATCH(VALUE(O228),Vans!$D$2:$D$51,0),0)))</f>
        <v>0</v>
      </c>
      <c r="Q228" s="32" t="str">
        <f aca="false">IF(P228=0,"",INDEX(Vans!$A$2:$A$51,P228)&amp;"")</f>
        <v/>
      </c>
      <c r="R228" s="32" t="str">
        <f aca="false">IF(A228="","",IF(TRIM(D228&amp;"")&lt;&gt;"",SUBSTITUTE(UPPER(TRIM(D228&amp;""))," ",""),SUBSTITUTE(UPPER(Q228)," ","")))</f>
        <v/>
      </c>
      <c r="S228" s="32" t="n">
        <f aca="false">IF(R228="",0,IFERROR(MATCH(R228,Vans!$G$2:$G$51,0),0))</f>
        <v>0</v>
      </c>
      <c r="T228" s="32" t="str">
        <f aca="false">IF(S228=0,"",INDEX(Vans!$B$2:$B$51,S228)&amp;"")</f>
        <v/>
      </c>
      <c r="U228" s="32" t="str">
        <f aca="false">IF(S228=0,"",INDEX(Vans!$C$2:$C$51,S228))</f>
        <v/>
      </c>
      <c r="V228" s="32" t="str">
        <f aca="false">IF(TRIM(F228&amp;"")="","",IF(ISNUMBER(SEARCH("adblue",F228)),"AdBlue",IF(OR(ISNUMBER(SEARCH("diesel",F228)),ISNUMBER(SEARCH("derv",F228)),ISNUMBER(SEARCH("ulsd",F228))),"Diesel",IF(OR(ISNUMBER(SEARCH("unleaded",F228)),ISNUMBER(SEARCH("petrol",F228)),ISNUMBER(SEARCH("ulp",F228))),"Petrol",IF(OR(ISNUMBER(SEARCH("electric",F228)),ISNUMBER(SEARCH("charg",F228)),ISNUMBER(SEARCH("kwh",F228))),"Electric","Other")))))</f>
        <v/>
      </c>
      <c r="W228" s="34" t="str">
        <f aca="false">IF(TRIM(B228&amp;"")&lt;&gt;"",IFERROR(MOD(B228*1,1),""),IF(A228="","",IFERROR(IF(MOD(A228*1,1)&gt;0,MOD(A228*1,1),""),"")))</f>
        <v/>
      </c>
      <c r="X228" s="35" t="str">
        <f aca="false">IF(A228="","",IFERROR(INT(A228*1),""))</f>
        <v/>
      </c>
      <c r="Y228" s="32" t="str">
        <f aca="false">IF(OR(X228="",NOT(OR(V228="Diesel",V228="Petrol"))),"",MAX(IF(O228="",0,COUNTIFS($O$2:$O$501,O228,$X$2:$X$501,X228,$V$2:$V$501,"Diesel")+COUNTIFS($O$2:$O$501,O228,$X$2:$X$501,X228,$V$2:$V$501,"Petrol")),IF(R228="",0,COUNTIFS($R$2:$R$501,R228,$X$2:$X$501,X228,$V$2:$V$501,"Diesel")+COUNTIFS($R$2:$R$501,R228,$X$2:$X$501,X228,$V$2:$V$501,"Petrol"))))</f>
        <v/>
      </c>
      <c r="Z228" s="32" t="str">
        <f aca="false">IF(OR(R228="",TRIM(I228&amp;"")="",NOT(OR(V228="Diesel",V228="Petrol"))),"",IFERROR(_xlfn.MAXIFS($I$2:$I$501,$R$2:$R$501,R228,$I$2:$I$501,"&lt;"&amp;I228,$V$2:$V$501,"&lt;&gt;AdBlue",$V$2:$V$501,"&lt;&gt;Other"),""))</f>
        <v/>
      </c>
      <c r="AA228" s="32" t="str">
        <f aca="false">IF(OR(Z228="",N(Z228)=0),"",I228-Z228)</f>
        <v/>
      </c>
      <c r="AB228" s="32" t="str">
        <f aca="false">IF(OR(R228="",TRIM(I228&amp;"")="",X228=""),"",IFERROR(_xlfn.MAXIFS($I$2:$I$501,$R$2:$R$501,R228,$X$2:$X$501,"&lt;"&amp;X228),""))</f>
        <v/>
      </c>
      <c r="AC228" s="32" t="str">
        <f aca="false">IF(V228="Other","Not fuel, ","")&amp;IFERROR(IF(AND(T228&lt;&gt;"",OR(AND(V228="Diesel",T228&lt;&gt;"Diesel"),AND(V228="Petrol",T228&lt;&gt;"Petrol",T228&lt;&gt;"Plug-in hybrid"),AND(V228="Electric",T228&lt;&gt;"Electric",T228&lt;&gt;"Plug-in hybrid"))),"Wrong fuel for this van, ",""),"")&amp;IFERROR(IF(AND(OR(V228="Diesel",V228="Petrol"),N(U228)&gt;0,G228*1&gt;N(U228)*(1+TankMargin)),"More than the tank holds, ",""),"")&amp;IF(AND(TRIM(D228&amp;"")&lt;&gt;"",Q228&lt;&gt;"",SUBSTITUTE(UPPER(Q228)," ","")&lt;&gt;R228),"Card used in another van, ","")&amp;IF(AND(TRIM(D228&amp;"")&lt;&gt;"",S228=0),"Not one of your vans, ","")&amp;IF(AND(A228&lt;&gt;"",R228="",O228&lt;&gt;"",P228=0),"Card not on your Vans list, ","")&amp;IF(N(Y228)&gt;1,"Filled twice that day, ","")&amp;IFERROR(IF(AND(AA228&lt;&gt;"",AA228&lt;MinMiles),"Only "&amp;TEXT(AA228,"#,##0")&amp;" miles since the previous fill, ",""),"")&amp;IFERROR(IF(AND(AB228&lt;&gt;"",N(AB228)&gt;0,I228*1&lt;N(AB228)),"Pump mileage lower than before, ",""),"")&amp;IFERROR(IF(AND(TRIM(I228&amp;"")&lt;&gt;"",TRIM(K228&amp;"")&lt;&gt;"",ABS(I228*1-K228*1)&gt;MileTolerance),"Pump mileage off from the odometer, ",""),"")&amp;IF(J228="No","No receipt from the driver, ","")&amp;IFERROR(IF(AND(W228&lt;&gt;"",OR(W228&lt;DayStart,W228&gt;DayEnd)),"Outside working hours, ",""),"")&amp;IFERROR(IF(AND(X228&lt;&gt;"",WEEKDAY(X228,2)=6,FlagSat="Yes"),"Saturday, ",""),"")&amp;IFERROR(IF(AND(X228&lt;&gt;"",WEEKDAY(X228,2)=7,FlagSun="Yes"),"Sunday, ",""),"")&amp;IF(AND(FlagPremium="Yes",OR(V228="Diesel",V228="Petrol"),OR(ISNUMBER(SEARCH("super",F228)),ISNUMBER(SEARCH("premium",F228)),ISNUMBER(SEARCH("ultimate",F228)),ISNUMBER(SEARCH("v-power",F228)),ISNUMBER(SEARCH("momentum",F228)),ISNUMBER(SEARCH("supreme",F228)))),"Premium fuel, ","")</f>
        <v/>
      </c>
      <c r="AD228" s="32" t="n">
        <f aca="false">IF(AC228="",0,1)</f>
        <v>0</v>
      </c>
      <c r="AE228" s="32" t="n">
        <f aca="false">IF(A228="",0,1)</f>
        <v>0</v>
      </c>
    </row>
    <row r="229" customFormat="false" ht="15" hidden="false" customHeight="false" outlineLevel="0" collapsed="false">
      <c r="A229" s="24"/>
      <c r="B229" s="25"/>
      <c r="C229" s="21"/>
      <c r="D229" s="19"/>
      <c r="E229" s="19"/>
      <c r="F229" s="19"/>
      <c r="G229" s="26"/>
      <c r="H229" s="27"/>
      <c r="I229" s="28"/>
      <c r="J229" s="19"/>
      <c r="K229" s="28"/>
      <c r="L229" s="29" t="str">
        <f aca="false">IF(AC229="","",LEFT(AC229,LEN(AC229)-2))</f>
        <v/>
      </c>
      <c r="M229" s="30"/>
      <c r="N229" s="30"/>
      <c r="O229" s="32" t="str">
        <f aca="false">IF(TRIM(C229&amp;"")="","",RIGHT(SUBSTITUTE(SUBSTITUTE(C229&amp;""," ",""),"*",""),4))</f>
        <v/>
      </c>
      <c r="P229" s="32" t="n">
        <f aca="false">IF(O229="",0,IFERROR(MATCH(O229,Vans!$D$2:$D$51,0),IFERROR(MATCH(VALUE(O229),Vans!$D$2:$D$51,0),0)))</f>
        <v>0</v>
      </c>
      <c r="Q229" s="32" t="str">
        <f aca="false">IF(P229=0,"",INDEX(Vans!$A$2:$A$51,P229)&amp;"")</f>
        <v/>
      </c>
      <c r="R229" s="32" t="str">
        <f aca="false">IF(A229="","",IF(TRIM(D229&amp;"")&lt;&gt;"",SUBSTITUTE(UPPER(TRIM(D229&amp;""))," ",""),SUBSTITUTE(UPPER(Q229)," ","")))</f>
        <v/>
      </c>
      <c r="S229" s="32" t="n">
        <f aca="false">IF(R229="",0,IFERROR(MATCH(R229,Vans!$G$2:$G$51,0),0))</f>
        <v>0</v>
      </c>
      <c r="T229" s="32" t="str">
        <f aca="false">IF(S229=0,"",INDEX(Vans!$B$2:$B$51,S229)&amp;"")</f>
        <v/>
      </c>
      <c r="U229" s="32" t="str">
        <f aca="false">IF(S229=0,"",INDEX(Vans!$C$2:$C$51,S229))</f>
        <v/>
      </c>
      <c r="V229" s="32" t="str">
        <f aca="false">IF(TRIM(F229&amp;"")="","",IF(ISNUMBER(SEARCH("adblue",F229)),"AdBlue",IF(OR(ISNUMBER(SEARCH("diesel",F229)),ISNUMBER(SEARCH("derv",F229)),ISNUMBER(SEARCH("ulsd",F229))),"Diesel",IF(OR(ISNUMBER(SEARCH("unleaded",F229)),ISNUMBER(SEARCH("petrol",F229)),ISNUMBER(SEARCH("ulp",F229))),"Petrol",IF(OR(ISNUMBER(SEARCH("electric",F229)),ISNUMBER(SEARCH("charg",F229)),ISNUMBER(SEARCH("kwh",F229))),"Electric","Other")))))</f>
        <v/>
      </c>
      <c r="W229" s="34" t="str">
        <f aca="false">IF(TRIM(B229&amp;"")&lt;&gt;"",IFERROR(MOD(B229*1,1),""),IF(A229="","",IFERROR(IF(MOD(A229*1,1)&gt;0,MOD(A229*1,1),""),"")))</f>
        <v/>
      </c>
      <c r="X229" s="35" t="str">
        <f aca="false">IF(A229="","",IFERROR(INT(A229*1),""))</f>
        <v/>
      </c>
      <c r="Y229" s="32" t="str">
        <f aca="false">IF(OR(X229="",NOT(OR(V229="Diesel",V229="Petrol"))),"",MAX(IF(O229="",0,COUNTIFS($O$2:$O$501,O229,$X$2:$X$501,X229,$V$2:$V$501,"Diesel")+COUNTIFS($O$2:$O$501,O229,$X$2:$X$501,X229,$V$2:$V$501,"Petrol")),IF(R229="",0,COUNTIFS($R$2:$R$501,R229,$X$2:$X$501,X229,$V$2:$V$501,"Diesel")+COUNTIFS($R$2:$R$501,R229,$X$2:$X$501,X229,$V$2:$V$501,"Petrol"))))</f>
        <v/>
      </c>
      <c r="Z229" s="32" t="str">
        <f aca="false">IF(OR(R229="",TRIM(I229&amp;"")="",NOT(OR(V229="Diesel",V229="Petrol"))),"",IFERROR(_xlfn.MAXIFS($I$2:$I$501,$R$2:$R$501,R229,$I$2:$I$501,"&lt;"&amp;I229,$V$2:$V$501,"&lt;&gt;AdBlue",$V$2:$V$501,"&lt;&gt;Other"),""))</f>
        <v/>
      </c>
      <c r="AA229" s="32" t="str">
        <f aca="false">IF(OR(Z229="",N(Z229)=0),"",I229-Z229)</f>
        <v/>
      </c>
      <c r="AB229" s="32" t="str">
        <f aca="false">IF(OR(R229="",TRIM(I229&amp;"")="",X229=""),"",IFERROR(_xlfn.MAXIFS($I$2:$I$501,$R$2:$R$501,R229,$X$2:$X$501,"&lt;"&amp;X229),""))</f>
        <v/>
      </c>
      <c r="AC229" s="32" t="str">
        <f aca="false">IF(V229="Other","Not fuel, ","")&amp;IFERROR(IF(AND(T229&lt;&gt;"",OR(AND(V229="Diesel",T229&lt;&gt;"Diesel"),AND(V229="Petrol",T229&lt;&gt;"Petrol",T229&lt;&gt;"Plug-in hybrid"),AND(V229="Electric",T229&lt;&gt;"Electric",T229&lt;&gt;"Plug-in hybrid"))),"Wrong fuel for this van, ",""),"")&amp;IFERROR(IF(AND(OR(V229="Diesel",V229="Petrol"),N(U229)&gt;0,G229*1&gt;N(U229)*(1+TankMargin)),"More than the tank holds, ",""),"")&amp;IF(AND(TRIM(D229&amp;"")&lt;&gt;"",Q229&lt;&gt;"",SUBSTITUTE(UPPER(Q229)," ","")&lt;&gt;R229),"Card used in another van, ","")&amp;IF(AND(TRIM(D229&amp;"")&lt;&gt;"",S229=0),"Not one of your vans, ","")&amp;IF(AND(A229&lt;&gt;"",R229="",O229&lt;&gt;"",P229=0),"Card not on your Vans list, ","")&amp;IF(N(Y229)&gt;1,"Filled twice that day, ","")&amp;IFERROR(IF(AND(AA229&lt;&gt;"",AA229&lt;MinMiles),"Only "&amp;TEXT(AA229,"#,##0")&amp;" miles since the previous fill, ",""),"")&amp;IFERROR(IF(AND(AB229&lt;&gt;"",N(AB229)&gt;0,I229*1&lt;N(AB229)),"Pump mileage lower than before, ",""),"")&amp;IFERROR(IF(AND(TRIM(I229&amp;"")&lt;&gt;"",TRIM(K229&amp;"")&lt;&gt;"",ABS(I229*1-K229*1)&gt;MileTolerance),"Pump mileage off from the odometer, ",""),"")&amp;IF(J229="No","No receipt from the driver, ","")&amp;IFERROR(IF(AND(W229&lt;&gt;"",OR(W229&lt;DayStart,W229&gt;DayEnd)),"Outside working hours, ",""),"")&amp;IFERROR(IF(AND(X229&lt;&gt;"",WEEKDAY(X229,2)=6,FlagSat="Yes"),"Saturday, ",""),"")&amp;IFERROR(IF(AND(X229&lt;&gt;"",WEEKDAY(X229,2)=7,FlagSun="Yes"),"Sunday, ",""),"")&amp;IF(AND(FlagPremium="Yes",OR(V229="Diesel",V229="Petrol"),OR(ISNUMBER(SEARCH("super",F229)),ISNUMBER(SEARCH("premium",F229)),ISNUMBER(SEARCH("ultimate",F229)),ISNUMBER(SEARCH("v-power",F229)),ISNUMBER(SEARCH("momentum",F229)),ISNUMBER(SEARCH("supreme",F229)))),"Premium fuel, ","")</f>
        <v/>
      </c>
      <c r="AD229" s="32" t="n">
        <f aca="false">IF(AC229="",0,1)</f>
        <v>0</v>
      </c>
      <c r="AE229" s="32" t="n">
        <f aca="false">IF(A229="",0,1)</f>
        <v>0</v>
      </c>
    </row>
    <row r="230" customFormat="false" ht="15" hidden="false" customHeight="false" outlineLevel="0" collapsed="false">
      <c r="A230" s="24"/>
      <c r="B230" s="25"/>
      <c r="C230" s="21"/>
      <c r="D230" s="19"/>
      <c r="E230" s="19"/>
      <c r="F230" s="19"/>
      <c r="G230" s="26"/>
      <c r="H230" s="27"/>
      <c r="I230" s="28"/>
      <c r="J230" s="19"/>
      <c r="K230" s="28"/>
      <c r="L230" s="29" t="str">
        <f aca="false">IF(AC230="","",LEFT(AC230,LEN(AC230)-2))</f>
        <v/>
      </c>
      <c r="M230" s="30"/>
      <c r="N230" s="30"/>
      <c r="O230" s="32" t="str">
        <f aca="false">IF(TRIM(C230&amp;"")="","",RIGHT(SUBSTITUTE(SUBSTITUTE(C230&amp;""," ",""),"*",""),4))</f>
        <v/>
      </c>
      <c r="P230" s="32" t="n">
        <f aca="false">IF(O230="",0,IFERROR(MATCH(O230,Vans!$D$2:$D$51,0),IFERROR(MATCH(VALUE(O230),Vans!$D$2:$D$51,0),0)))</f>
        <v>0</v>
      </c>
      <c r="Q230" s="32" t="str">
        <f aca="false">IF(P230=0,"",INDEX(Vans!$A$2:$A$51,P230)&amp;"")</f>
        <v/>
      </c>
      <c r="R230" s="32" t="str">
        <f aca="false">IF(A230="","",IF(TRIM(D230&amp;"")&lt;&gt;"",SUBSTITUTE(UPPER(TRIM(D230&amp;""))," ",""),SUBSTITUTE(UPPER(Q230)," ","")))</f>
        <v/>
      </c>
      <c r="S230" s="32" t="n">
        <f aca="false">IF(R230="",0,IFERROR(MATCH(R230,Vans!$G$2:$G$51,0),0))</f>
        <v>0</v>
      </c>
      <c r="T230" s="32" t="str">
        <f aca="false">IF(S230=0,"",INDEX(Vans!$B$2:$B$51,S230)&amp;"")</f>
        <v/>
      </c>
      <c r="U230" s="32" t="str">
        <f aca="false">IF(S230=0,"",INDEX(Vans!$C$2:$C$51,S230))</f>
        <v/>
      </c>
      <c r="V230" s="32" t="str">
        <f aca="false">IF(TRIM(F230&amp;"")="","",IF(ISNUMBER(SEARCH("adblue",F230)),"AdBlue",IF(OR(ISNUMBER(SEARCH("diesel",F230)),ISNUMBER(SEARCH("derv",F230)),ISNUMBER(SEARCH("ulsd",F230))),"Diesel",IF(OR(ISNUMBER(SEARCH("unleaded",F230)),ISNUMBER(SEARCH("petrol",F230)),ISNUMBER(SEARCH("ulp",F230))),"Petrol",IF(OR(ISNUMBER(SEARCH("electric",F230)),ISNUMBER(SEARCH("charg",F230)),ISNUMBER(SEARCH("kwh",F230))),"Electric","Other")))))</f>
        <v/>
      </c>
      <c r="W230" s="34" t="str">
        <f aca="false">IF(TRIM(B230&amp;"")&lt;&gt;"",IFERROR(MOD(B230*1,1),""),IF(A230="","",IFERROR(IF(MOD(A230*1,1)&gt;0,MOD(A230*1,1),""),"")))</f>
        <v/>
      </c>
      <c r="X230" s="35" t="str">
        <f aca="false">IF(A230="","",IFERROR(INT(A230*1),""))</f>
        <v/>
      </c>
      <c r="Y230" s="32" t="str">
        <f aca="false">IF(OR(X230="",NOT(OR(V230="Diesel",V230="Petrol"))),"",MAX(IF(O230="",0,COUNTIFS($O$2:$O$501,O230,$X$2:$X$501,X230,$V$2:$V$501,"Diesel")+COUNTIFS($O$2:$O$501,O230,$X$2:$X$501,X230,$V$2:$V$501,"Petrol")),IF(R230="",0,COUNTIFS($R$2:$R$501,R230,$X$2:$X$501,X230,$V$2:$V$501,"Diesel")+COUNTIFS($R$2:$R$501,R230,$X$2:$X$501,X230,$V$2:$V$501,"Petrol"))))</f>
        <v/>
      </c>
      <c r="Z230" s="32" t="str">
        <f aca="false">IF(OR(R230="",TRIM(I230&amp;"")="",NOT(OR(V230="Diesel",V230="Petrol"))),"",IFERROR(_xlfn.MAXIFS($I$2:$I$501,$R$2:$R$501,R230,$I$2:$I$501,"&lt;"&amp;I230,$V$2:$V$501,"&lt;&gt;AdBlue",$V$2:$V$501,"&lt;&gt;Other"),""))</f>
        <v/>
      </c>
      <c r="AA230" s="32" t="str">
        <f aca="false">IF(OR(Z230="",N(Z230)=0),"",I230-Z230)</f>
        <v/>
      </c>
      <c r="AB230" s="32" t="str">
        <f aca="false">IF(OR(R230="",TRIM(I230&amp;"")="",X230=""),"",IFERROR(_xlfn.MAXIFS($I$2:$I$501,$R$2:$R$501,R230,$X$2:$X$501,"&lt;"&amp;X230),""))</f>
        <v/>
      </c>
      <c r="AC230" s="32" t="str">
        <f aca="false">IF(V230="Other","Not fuel, ","")&amp;IFERROR(IF(AND(T230&lt;&gt;"",OR(AND(V230="Diesel",T230&lt;&gt;"Diesel"),AND(V230="Petrol",T230&lt;&gt;"Petrol",T230&lt;&gt;"Plug-in hybrid"),AND(V230="Electric",T230&lt;&gt;"Electric",T230&lt;&gt;"Plug-in hybrid"))),"Wrong fuel for this van, ",""),"")&amp;IFERROR(IF(AND(OR(V230="Diesel",V230="Petrol"),N(U230)&gt;0,G230*1&gt;N(U230)*(1+TankMargin)),"More than the tank holds, ",""),"")&amp;IF(AND(TRIM(D230&amp;"")&lt;&gt;"",Q230&lt;&gt;"",SUBSTITUTE(UPPER(Q230)," ","")&lt;&gt;R230),"Card used in another van, ","")&amp;IF(AND(TRIM(D230&amp;"")&lt;&gt;"",S230=0),"Not one of your vans, ","")&amp;IF(AND(A230&lt;&gt;"",R230="",O230&lt;&gt;"",P230=0),"Card not on your Vans list, ","")&amp;IF(N(Y230)&gt;1,"Filled twice that day, ","")&amp;IFERROR(IF(AND(AA230&lt;&gt;"",AA230&lt;MinMiles),"Only "&amp;TEXT(AA230,"#,##0")&amp;" miles since the previous fill, ",""),"")&amp;IFERROR(IF(AND(AB230&lt;&gt;"",N(AB230)&gt;0,I230*1&lt;N(AB230)),"Pump mileage lower than before, ",""),"")&amp;IFERROR(IF(AND(TRIM(I230&amp;"")&lt;&gt;"",TRIM(K230&amp;"")&lt;&gt;"",ABS(I230*1-K230*1)&gt;MileTolerance),"Pump mileage off from the odometer, ",""),"")&amp;IF(J230="No","No receipt from the driver, ","")&amp;IFERROR(IF(AND(W230&lt;&gt;"",OR(W230&lt;DayStart,W230&gt;DayEnd)),"Outside working hours, ",""),"")&amp;IFERROR(IF(AND(X230&lt;&gt;"",WEEKDAY(X230,2)=6,FlagSat="Yes"),"Saturday, ",""),"")&amp;IFERROR(IF(AND(X230&lt;&gt;"",WEEKDAY(X230,2)=7,FlagSun="Yes"),"Sunday, ",""),"")&amp;IF(AND(FlagPremium="Yes",OR(V230="Diesel",V230="Petrol"),OR(ISNUMBER(SEARCH("super",F230)),ISNUMBER(SEARCH("premium",F230)),ISNUMBER(SEARCH("ultimate",F230)),ISNUMBER(SEARCH("v-power",F230)),ISNUMBER(SEARCH("momentum",F230)),ISNUMBER(SEARCH("supreme",F230)))),"Premium fuel, ","")</f>
        <v/>
      </c>
      <c r="AD230" s="32" t="n">
        <f aca="false">IF(AC230="",0,1)</f>
        <v>0</v>
      </c>
      <c r="AE230" s="32" t="n">
        <f aca="false">IF(A230="",0,1)</f>
        <v>0</v>
      </c>
    </row>
    <row r="231" customFormat="false" ht="15" hidden="false" customHeight="false" outlineLevel="0" collapsed="false">
      <c r="A231" s="24"/>
      <c r="B231" s="25"/>
      <c r="C231" s="21"/>
      <c r="D231" s="19"/>
      <c r="E231" s="19"/>
      <c r="F231" s="19"/>
      <c r="G231" s="26"/>
      <c r="H231" s="27"/>
      <c r="I231" s="28"/>
      <c r="J231" s="19"/>
      <c r="K231" s="28"/>
      <c r="L231" s="29" t="str">
        <f aca="false">IF(AC231="","",LEFT(AC231,LEN(AC231)-2))</f>
        <v/>
      </c>
      <c r="M231" s="30"/>
      <c r="N231" s="30"/>
      <c r="O231" s="32" t="str">
        <f aca="false">IF(TRIM(C231&amp;"")="","",RIGHT(SUBSTITUTE(SUBSTITUTE(C231&amp;""," ",""),"*",""),4))</f>
        <v/>
      </c>
      <c r="P231" s="32" t="n">
        <f aca="false">IF(O231="",0,IFERROR(MATCH(O231,Vans!$D$2:$D$51,0),IFERROR(MATCH(VALUE(O231),Vans!$D$2:$D$51,0),0)))</f>
        <v>0</v>
      </c>
      <c r="Q231" s="32" t="str">
        <f aca="false">IF(P231=0,"",INDEX(Vans!$A$2:$A$51,P231)&amp;"")</f>
        <v/>
      </c>
      <c r="R231" s="32" t="str">
        <f aca="false">IF(A231="","",IF(TRIM(D231&amp;"")&lt;&gt;"",SUBSTITUTE(UPPER(TRIM(D231&amp;""))," ",""),SUBSTITUTE(UPPER(Q231)," ","")))</f>
        <v/>
      </c>
      <c r="S231" s="32" t="n">
        <f aca="false">IF(R231="",0,IFERROR(MATCH(R231,Vans!$G$2:$G$51,0),0))</f>
        <v>0</v>
      </c>
      <c r="T231" s="32" t="str">
        <f aca="false">IF(S231=0,"",INDEX(Vans!$B$2:$B$51,S231)&amp;"")</f>
        <v/>
      </c>
      <c r="U231" s="32" t="str">
        <f aca="false">IF(S231=0,"",INDEX(Vans!$C$2:$C$51,S231))</f>
        <v/>
      </c>
      <c r="V231" s="32" t="str">
        <f aca="false">IF(TRIM(F231&amp;"")="","",IF(ISNUMBER(SEARCH("adblue",F231)),"AdBlue",IF(OR(ISNUMBER(SEARCH("diesel",F231)),ISNUMBER(SEARCH("derv",F231)),ISNUMBER(SEARCH("ulsd",F231))),"Diesel",IF(OR(ISNUMBER(SEARCH("unleaded",F231)),ISNUMBER(SEARCH("petrol",F231)),ISNUMBER(SEARCH("ulp",F231))),"Petrol",IF(OR(ISNUMBER(SEARCH("electric",F231)),ISNUMBER(SEARCH("charg",F231)),ISNUMBER(SEARCH("kwh",F231))),"Electric","Other")))))</f>
        <v/>
      </c>
      <c r="W231" s="34" t="str">
        <f aca="false">IF(TRIM(B231&amp;"")&lt;&gt;"",IFERROR(MOD(B231*1,1),""),IF(A231="","",IFERROR(IF(MOD(A231*1,1)&gt;0,MOD(A231*1,1),""),"")))</f>
        <v/>
      </c>
      <c r="X231" s="35" t="str">
        <f aca="false">IF(A231="","",IFERROR(INT(A231*1),""))</f>
        <v/>
      </c>
      <c r="Y231" s="32" t="str">
        <f aca="false">IF(OR(X231="",NOT(OR(V231="Diesel",V231="Petrol"))),"",MAX(IF(O231="",0,COUNTIFS($O$2:$O$501,O231,$X$2:$X$501,X231,$V$2:$V$501,"Diesel")+COUNTIFS($O$2:$O$501,O231,$X$2:$X$501,X231,$V$2:$V$501,"Petrol")),IF(R231="",0,COUNTIFS($R$2:$R$501,R231,$X$2:$X$501,X231,$V$2:$V$501,"Diesel")+COUNTIFS($R$2:$R$501,R231,$X$2:$X$501,X231,$V$2:$V$501,"Petrol"))))</f>
        <v/>
      </c>
      <c r="Z231" s="32" t="str">
        <f aca="false">IF(OR(R231="",TRIM(I231&amp;"")="",NOT(OR(V231="Diesel",V231="Petrol"))),"",IFERROR(_xlfn.MAXIFS($I$2:$I$501,$R$2:$R$501,R231,$I$2:$I$501,"&lt;"&amp;I231,$V$2:$V$501,"&lt;&gt;AdBlue",$V$2:$V$501,"&lt;&gt;Other"),""))</f>
        <v/>
      </c>
      <c r="AA231" s="32" t="str">
        <f aca="false">IF(OR(Z231="",N(Z231)=0),"",I231-Z231)</f>
        <v/>
      </c>
      <c r="AB231" s="32" t="str">
        <f aca="false">IF(OR(R231="",TRIM(I231&amp;"")="",X231=""),"",IFERROR(_xlfn.MAXIFS($I$2:$I$501,$R$2:$R$501,R231,$X$2:$X$501,"&lt;"&amp;X231),""))</f>
        <v/>
      </c>
      <c r="AC231" s="32" t="str">
        <f aca="false">IF(V231="Other","Not fuel, ","")&amp;IFERROR(IF(AND(T231&lt;&gt;"",OR(AND(V231="Diesel",T231&lt;&gt;"Diesel"),AND(V231="Petrol",T231&lt;&gt;"Petrol",T231&lt;&gt;"Plug-in hybrid"),AND(V231="Electric",T231&lt;&gt;"Electric",T231&lt;&gt;"Plug-in hybrid"))),"Wrong fuel for this van, ",""),"")&amp;IFERROR(IF(AND(OR(V231="Diesel",V231="Petrol"),N(U231)&gt;0,G231*1&gt;N(U231)*(1+TankMargin)),"More than the tank holds, ",""),"")&amp;IF(AND(TRIM(D231&amp;"")&lt;&gt;"",Q231&lt;&gt;"",SUBSTITUTE(UPPER(Q231)," ","")&lt;&gt;R231),"Card used in another van, ","")&amp;IF(AND(TRIM(D231&amp;"")&lt;&gt;"",S231=0),"Not one of your vans, ","")&amp;IF(AND(A231&lt;&gt;"",R231="",O231&lt;&gt;"",P231=0),"Card not on your Vans list, ","")&amp;IF(N(Y231)&gt;1,"Filled twice that day, ","")&amp;IFERROR(IF(AND(AA231&lt;&gt;"",AA231&lt;MinMiles),"Only "&amp;TEXT(AA231,"#,##0")&amp;" miles since the previous fill, ",""),"")&amp;IFERROR(IF(AND(AB231&lt;&gt;"",N(AB231)&gt;0,I231*1&lt;N(AB231)),"Pump mileage lower than before, ",""),"")&amp;IFERROR(IF(AND(TRIM(I231&amp;"")&lt;&gt;"",TRIM(K231&amp;"")&lt;&gt;"",ABS(I231*1-K231*1)&gt;MileTolerance),"Pump mileage off from the odometer, ",""),"")&amp;IF(J231="No","No receipt from the driver, ","")&amp;IFERROR(IF(AND(W231&lt;&gt;"",OR(W231&lt;DayStart,W231&gt;DayEnd)),"Outside working hours, ",""),"")&amp;IFERROR(IF(AND(X231&lt;&gt;"",WEEKDAY(X231,2)=6,FlagSat="Yes"),"Saturday, ",""),"")&amp;IFERROR(IF(AND(X231&lt;&gt;"",WEEKDAY(X231,2)=7,FlagSun="Yes"),"Sunday, ",""),"")&amp;IF(AND(FlagPremium="Yes",OR(V231="Diesel",V231="Petrol"),OR(ISNUMBER(SEARCH("super",F231)),ISNUMBER(SEARCH("premium",F231)),ISNUMBER(SEARCH("ultimate",F231)),ISNUMBER(SEARCH("v-power",F231)),ISNUMBER(SEARCH("momentum",F231)),ISNUMBER(SEARCH("supreme",F231)))),"Premium fuel, ","")</f>
        <v/>
      </c>
      <c r="AD231" s="32" t="n">
        <f aca="false">IF(AC231="",0,1)</f>
        <v>0</v>
      </c>
      <c r="AE231" s="32" t="n">
        <f aca="false">IF(A231="",0,1)</f>
        <v>0</v>
      </c>
    </row>
    <row r="232" customFormat="false" ht="15" hidden="false" customHeight="false" outlineLevel="0" collapsed="false">
      <c r="A232" s="24"/>
      <c r="B232" s="25"/>
      <c r="C232" s="21"/>
      <c r="D232" s="19"/>
      <c r="E232" s="19"/>
      <c r="F232" s="19"/>
      <c r="G232" s="26"/>
      <c r="H232" s="27"/>
      <c r="I232" s="28"/>
      <c r="J232" s="19"/>
      <c r="K232" s="28"/>
      <c r="L232" s="29" t="str">
        <f aca="false">IF(AC232="","",LEFT(AC232,LEN(AC232)-2))</f>
        <v/>
      </c>
      <c r="M232" s="30"/>
      <c r="N232" s="30"/>
      <c r="O232" s="32" t="str">
        <f aca="false">IF(TRIM(C232&amp;"")="","",RIGHT(SUBSTITUTE(SUBSTITUTE(C232&amp;""," ",""),"*",""),4))</f>
        <v/>
      </c>
      <c r="P232" s="32" t="n">
        <f aca="false">IF(O232="",0,IFERROR(MATCH(O232,Vans!$D$2:$D$51,0),IFERROR(MATCH(VALUE(O232),Vans!$D$2:$D$51,0),0)))</f>
        <v>0</v>
      </c>
      <c r="Q232" s="32" t="str">
        <f aca="false">IF(P232=0,"",INDEX(Vans!$A$2:$A$51,P232)&amp;"")</f>
        <v/>
      </c>
      <c r="R232" s="32" t="str">
        <f aca="false">IF(A232="","",IF(TRIM(D232&amp;"")&lt;&gt;"",SUBSTITUTE(UPPER(TRIM(D232&amp;""))," ",""),SUBSTITUTE(UPPER(Q232)," ","")))</f>
        <v/>
      </c>
      <c r="S232" s="32" t="n">
        <f aca="false">IF(R232="",0,IFERROR(MATCH(R232,Vans!$G$2:$G$51,0),0))</f>
        <v>0</v>
      </c>
      <c r="T232" s="32" t="str">
        <f aca="false">IF(S232=0,"",INDEX(Vans!$B$2:$B$51,S232)&amp;"")</f>
        <v/>
      </c>
      <c r="U232" s="32" t="str">
        <f aca="false">IF(S232=0,"",INDEX(Vans!$C$2:$C$51,S232))</f>
        <v/>
      </c>
      <c r="V232" s="32" t="str">
        <f aca="false">IF(TRIM(F232&amp;"")="","",IF(ISNUMBER(SEARCH("adblue",F232)),"AdBlue",IF(OR(ISNUMBER(SEARCH("diesel",F232)),ISNUMBER(SEARCH("derv",F232)),ISNUMBER(SEARCH("ulsd",F232))),"Diesel",IF(OR(ISNUMBER(SEARCH("unleaded",F232)),ISNUMBER(SEARCH("petrol",F232)),ISNUMBER(SEARCH("ulp",F232))),"Petrol",IF(OR(ISNUMBER(SEARCH("electric",F232)),ISNUMBER(SEARCH("charg",F232)),ISNUMBER(SEARCH("kwh",F232))),"Electric","Other")))))</f>
        <v/>
      </c>
      <c r="W232" s="34" t="str">
        <f aca="false">IF(TRIM(B232&amp;"")&lt;&gt;"",IFERROR(MOD(B232*1,1),""),IF(A232="","",IFERROR(IF(MOD(A232*1,1)&gt;0,MOD(A232*1,1),""),"")))</f>
        <v/>
      </c>
      <c r="X232" s="35" t="str">
        <f aca="false">IF(A232="","",IFERROR(INT(A232*1),""))</f>
        <v/>
      </c>
      <c r="Y232" s="32" t="str">
        <f aca="false">IF(OR(X232="",NOT(OR(V232="Diesel",V232="Petrol"))),"",MAX(IF(O232="",0,COUNTIFS($O$2:$O$501,O232,$X$2:$X$501,X232,$V$2:$V$501,"Diesel")+COUNTIFS($O$2:$O$501,O232,$X$2:$X$501,X232,$V$2:$V$501,"Petrol")),IF(R232="",0,COUNTIFS($R$2:$R$501,R232,$X$2:$X$501,X232,$V$2:$V$501,"Diesel")+COUNTIFS($R$2:$R$501,R232,$X$2:$X$501,X232,$V$2:$V$501,"Petrol"))))</f>
        <v/>
      </c>
      <c r="Z232" s="32" t="str">
        <f aca="false">IF(OR(R232="",TRIM(I232&amp;"")="",NOT(OR(V232="Diesel",V232="Petrol"))),"",IFERROR(_xlfn.MAXIFS($I$2:$I$501,$R$2:$R$501,R232,$I$2:$I$501,"&lt;"&amp;I232,$V$2:$V$501,"&lt;&gt;AdBlue",$V$2:$V$501,"&lt;&gt;Other"),""))</f>
        <v/>
      </c>
      <c r="AA232" s="32" t="str">
        <f aca="false">IF(OR(Z232="",N(Z232)=0),"",I232-Z232)</f>
        <v/>
      </c>
      <c r="AB232" s="32" t="str">
        <f aca="false">IF(OR(R232="",TRIM(I232&amp;"")="",X232=""),"",IFERROR(_xlfn.MAXIFS($I$2:$I$501,$R$2:$R$501,R232,$X$2:$X$501,"&lt;"&amp;X232),""))</f>
        <v/>
      </c>
      <c r="AC232" s="32" t="str">
        <f aca="false">IF(V232="Other","Not fuel, ","")&amp;IFERROR(IF(AND(T232&lt;&gt;"",OR(AND(V232="Diesel",T232&lt;&gt;"Diesel"),AND(V232="Petrol",T232&lt;&gt;"Petrol",T232&lt;&gt;"Plug-in hybrid"),AND(V232="Electric",T232&lt;&gt;"Electric",T232&lt;&gt;"Plug-in hybrid"))),"Wrong fuel for this van, ",""),"")&amp;IFERROR(IF(AND(OR(V232="Diesel",V232="Petrol"),N(U232)&gt;0,G232*1&gt;N(U232)*(1+TankMargin)),"More than the tank holds, ",""),"")&amp;IF(AND(TRIM(D232&amp;"")&lt;&gt;"",Q232&lt;&gt;"",SUBSTITUTE(UPPER(Q232)," ","")&lt;&gt;R232),"Card used in another van, ","")&amp;IF(AND(TRIM(D232&amp;"")&lt;&gt;"",S232=0),"Not one of your vans, ","")&amp;IF(AND(A232&lt;&gt;"",R232="",O232&lt;&gt;"",P232=0),"Card not on your Vans list, ","")&amp;IF(N(Y232)&gt;1,"Filled twice that day, ","")&amp;IFERROR(IF(AND(AA232&lt;&gt;"",AA232&lt;MinMiles),"Only "&amp;TEXT(AA232,"#,##0")&amp;" miles since the previous fill, ",""),"")&amp;IFERROR(IF(AND(AB232&lt;&gt;"",N(AB232)&gt;0,I232*1&lt;N(AB232)),"Pump mileage lower than before, ",""),"")&amp;IFERROR(IF(AND(TRIM(I232&amp;"")&lt;&gt;"",TRIM(K232&amp;"")&lt;&gt;"",ABS(I232*1-K232*1)&gt;MileTolerance),"Pump mileage off from the odometer, ",""),"")&amp;IF(J232="No","No receipt from the driver, ","")&amp;IFERROR(IF(AND(W232&lt;&gt;"",OR(W232&lt;DayStart,W232&gt;DayEnd)),"Outside working hours, ",""),"")&amp;IFERROR(IF(AND(X232&lt;&gt;"",WEEKDAY(X232,2)=6,FlagSat="Yes"),"Saturday, ",""),"")&amp;IFERROR(IF(AND(X232&lt;&gt;"",WEEKDAY(X232,2)=7,FlagSun="Yes"),"Sunday, ",""),"")&amp;IF(AND(FlagPremium="Yes",OR(V232="Diesel",V232="Petrol"),OR(ISNUMBER(SEARCH("super",F232)),ISNUMBER(SEARCH("premium",F232)),ISNUMBER(SEARCH("ultimate",F232)),ISNUMBER(SEARCH("v-power",F232)),ISNUMBER(SEARCH("momentum",F232)),ISNUMBER(SEARCH("supreme",F232)))),"Premium fuel, ","")</f>
        <v/>
      </c>
      <c r="AD232" s="32" t="n">
        <f aca="false">IF(AC232="",0,1)</f>
        <v>0</v>
      </c>
      <c r="AE232" s="32" t="n">
        <f aca="false">IF(A232="",0,1)</f>
        <v>0</v>
      </c>
    </row>
    <row r="233" customFormat="false" ht="15" hidden="false" customHeight="false" outlineLevel="0" collapsed="false">
      <c r="A233" s="24"/>
      <c r="B233" s="25"/>
      <c r="C233" s="21"/>
      <c r="D233" s="19"/>
      <c r="E233" s="19"/>
      <c r="F233" s="19"/>
      <c r="G233" s="26"/>
      <c r="H233" s="27"/>
      <c r="I233" s="28"/>
      <c r="J233" s="19"/>
      <c r="K233" s="28"/>
      <c r="L233" s="29" t="str">
        <f aca="false">IF(AC233="","",LEFT(AC233,LEN(AC233)-2))</f>
        <v/>
      </c>
      <c r="M233" s="30"/>
      <c r="N233" s="30"/>
      <c r="O233" s="32" t="str">
        <f aca="false">IF(TRIM(C233&amp;"")="","",RIGHT(SUBSTITUTE(SUBSTITUTE(C233&amp;""," ",""),"*",""),4))</f>
        <v/>
      </c>
      <c r="P233" s="32" t="n">
        <f aca="false">IF(O233="",0,IFERROR(MATCH(O233,Vans!$D$2:$D$51,0),IFERROR(MATCH(VALUE(O233),Vans!$D$2:$D$51,0),0)))</f>
        <v>0</v>
      </c>
      <c r="Q233" s="32" t="str">
        <f aca="false">IF(P233=0,"",INDEX(Vans!$A$2:$A$51,P233)&amp;"")</f>
        <v/>
      </c>
      <c r="R233" s="32" t="str">
        <f aca="false">IF(A233="","",IF(TRIM(D233&amp;"")&lt;&gt;"",SUBSTITUTE(UPPER(TRIM(D233&amp;""))," ",""),SUBSTITUTE(UPPER(Q233)," ","")))</f>
        <v/>
      </c>
      <c r="S233" s="32" t="n">
        <f aca="false">IF(R233="",0,IFERROR(MATCH(R233,Vans!$G$2:$G$51,0),0))</f>
        <v>0</v>
      </c>
      <c r="T233" s="32" t="str">
        <f aca="false">IF(S233=0,"",INDEX(Vans!$B$2:$B$51,S233)&amp;"")</f>
        <v/>
      </c>
      <c r="U233" s="32" t="str">
        <f aca="false">IF(S233=0,"",INDEX(Vans!$C$2:$C$51,S233))</f>
        <v/>
      </c>
      <c r="V233" s="32" t="str">
        <f aca="false">IF(TRIM(F233&amp;"")="","",IF(ISNUMBER(SEARCH("adblue",F233)),"AdBlue",IF(OR(ISNUMBER(SEARCH("diesel",F233)),ISNUMBER(SEARCH("derv",F233)),ISNUMBER(SEARCH("ulsd",F233))),"Diesel",IF(OR(ISNUMBER(SEARCH("unleaded",F233)),ISNUMBER(SEARCH("petrol",F233)),ISNUMBER(SEARCH("ulp",F233))),"Petrol",IF(OR(ISNUMBER(SEARCH("electric",F233)),ISNUMBER(SEARCH("charg",F233)),ISNUMBER(SEARCH("kwh",F233))),"Electric","Other")))))</f>
        <v/>
      </c>
      <c r="W233" s="34" t="str">
        <f aca="false">IF(TRIM(B233&amp;"")&lt;&gt;"",IFERROR(MOD(B233*1,1),""),IF(A233="","",IFERROR(IF(MOD(A233*1,1)&gt;0,MOD(A233*1,1),""),"")))</f>
        <v/>
      </c>
      <c r="X233" s="35" t="str">
        <f aca="false">IF(A233="","",IFERROR(INT(A233*1),""))</f>
        <v/>
      </c>
      <c r="Y233" s="32" t="str">
        <f aca="false">IF(OR(X233="",NOT(OR(V233="Diesel",V233="Petrol"))),"",MAX(IF(O233="",0,COUNTIFS($O$2:$O$501,O233,$X$2:$X$501,X233,$V$2:$V$501,"Diesel")+COUNTIFS($O$2:$O$501,O233,$X$2:$X$501,X233,$V$2:$V$501,"Petrol")),IF(R233="",0,COUNTIFS($R$2:$R$501,R233,$X$2:$X$501,X233,$V$2:$V$501,"Diesel")+COUNTIFS($R$2:$R$501,R233,$X$2:$X$501,X233,$V$2:$V$501,"Petrol"))))</f>
        <v/>
      </c>
      <c r="Z233" s="32" t="str">
        <f aca="false">IF(OR(R233="",TRIM(I233&amp;"")="",NOT(OR(V233="Diesel",V233="Petrol"))),"",IFERROR(_xlfn.MAXIFS($I$2:$I$501,$R$2:$R$501,R233,$I$2:$I$501,"&lt;"&amp;I233,$V$2:$V$501,"&lt;&gt;AdBlue",$V$2:$V$501,"&lt;&gt;Other"),""))</f>
        <v/>
      </c>
      <c r="AA233" s="32" t="str">
        <f aca="false">IF(OR(Z233="",N(Z233)=0),"",I233-Z233)</f>
        <v/>
      </c>
      <c r="AB233" s="32" t="str">
        <f aca="false">IF(OR(R233="",TRIM(I233&amp;"")="",X233=""),"",IFERROR(_xlfn.MAXIFS($I$2:$I$501,$R$2:$R$501,R233,$X$2:$X$501,"&lt;"&amp;X233),""))</f>
        <v/>
      </c>
      <c r="AC233" s="32" t="str">
        <f aca="false">IF(V233="Other","Not fuel, ","")&amp;IFERROR(IF(AND(T233&lt;&gt;"",OR(AND(V233="Diesel",T233&lt;&gt;"Diesel"),AND(V233="Petrol",T233&lt;&gt;"Petrol",T233&lt;&gt;"Plug-in hybrid"),AND(V233="Electric",T233&lt;&gt;"Electric",T233&lt;&gt;"Plug-in hybrid"))),"Wrong fuel for this van, ",""),"")&amp;IFERROR(IF(AND(OR(V233="Diesel",V233="Petrol"),N(U233)&gt;0,G233*1&gt;N(U233)*(1+TankMargin)),"More than the tank holds, ",""),"")&amp;IF(AND(TRIM(D233&amp;"")&lt;&gt;"",Q233&lt;&gt;"",SUBSTITUTE(UPPER(Q233)," ","")&lt;&gt;R233),"Card used in another van, ","")&amp;IF(AND(TRIM(D233&amp;"")&lt;&gt;"",S233=0),"Not one of your vans, ","")&amp;IF(AND(A233&lt;&gt;"",R233="",O233&lt;&gt;"",P233=0),"Card not on your Vans list, ","")&amp;IF(N(Y233)&gt;1,"Filled twice that day, ","")&amp;IFERROR(IF(AND(AA233&lt;&gt;"",AA233&lt;MinMiles),"Only "&amp;TEXT(AA233,"#,##0")&amp;" miles since the previous fill, ",""),"")&amp;IFERROR(IF(AND(AB233&lt;&gt;"",N(AB233)&gt;0,I233*1&lt;N(AB233)),"Pump mileage lower than before, ",""),"")&amp;IFERROR(IF(AND(TRIM(I233&amp;"")&lt;&gt;"",TRIM(K233&amp;"")&lt;&gt;"",ABS(I233*1-K233*1)&gt;MileTolerance),"Pump mileage off from the odometer, ",""),"")&amp;IF(J233="No","No receipt from the driver, ","")&amp;IFERROR(IF(AND(W233&lt;&gt;"",OR(W233&lt;DayStart,W233&gt;DayEnd)),"Outside working hours, ",""),"")&amp;IFERROR(IF(AND(X233&lt;&gt;"",WEEKDAY(X233,2)=6,FlagSat="Yes"),"Saturday, ",""),"")&amp;IFERROR(IF(AND(X233&lt;&gt;"",WEEKDAY(X233,2)=7,FlagSun="Yes"),"Sunday, ",""),"")&amp;IF(AND(FlagPremium="Yes",OR(V233="Diesel",V233="Petrol"),OR(ISNUMBER(SEARCH("super",F233)),ISNUMBER(SEARCH("premium",F233)),ISNUMBER(SEARCH("ultimate",F233)),ISNUMBER(SEARCH("v-power",F233)),ISNUMBER(SEARCH("momentum",F233)),ISNUMBER(SEARCH("supreme",F233)))),"Premium fuel, ","")</f>
        <v/>
      </c>
      <c r="AD233" s="32" t="n">
        <f aca="false">IF(AC233="",0,1)</f>
        <v>0</v>
      </c>
      <c r="AE233" s="32" t="n">
        <f aca="false">IF(A233="",0,1)</f>
        <v>0</v>
      </c>
    </row>
    <row r="234" customFormat="false" ht="15" hidden="false" customHeight="false" outlineLevel="0" collapsed="false">
      <c r="A234" s="24"/>
      <c r="B234" s="25"/>
      <c r="C234" s="21"/>
      <c r="D234" s="19"/>
      <c r="E234" s="19"/>
      <c r="F234" s="19"/>
      <c r="G234" s="26"/>
      <c r="H234" s="27"/>
      <c r="I234" s="28"/>
      <c r="J234" s="19"/>
      <c r="K234" s="28"/>
      <c r="L234" s="29" t="str">
        <f aca="false">IF(AC234="","",LEFT(AC234,LEN(AC234)-2))</f>
        <v/>
      </c>
      <c r="M234" s="30"/>
      <c r="N234" s="30"/>
      <c r="O234" s="32" t="str">
        <f aca="false">IF(TRIM(C234&amp;"")="","",RIGHT(SUBSTITUTE(SUBSTITUTE(C234&amp;""," ",""),"*",""),4))</f>
        <v/>
      </c>
      <c r="P234" s="32" t="n">
        <f aca="false">IF(O234="",0,IFERROR(MATCH(O234,Vans!$D$2:$D$51,0),IFERROR(MATCH(VALUE(O234),Vans!$D$2:$D$51,0),0)))</f>
        <v>0</v>
      </c>
      <c r="Q234" s="32" t="str">
        <f aca="false">IF(P234=0,"",INDEX(Vans!$A$2:$A$51,P234)&amp;"")</f>
        <v/>
      </c>
      <c r="R234" s="32" t="str">
        <f aca="false">IF(A234="","",IF(TRIM(D234&amp;"")&lt;&gt;"",SUBSTITUTE(UPPER(TRIM(D234&amp;""))," ",""),SUBSTITUTE(UPPER(Q234)," ","")))</f>
        <v/>
      </c>
      <c r="S234" s="32" t="n">
        <f aca="false">IF(R234="",0,IFERROR(MATCH(R234,Vans!$G$2:$G$51,0),0))</f>
        <v>0</v>
      </c>
      <c r="T234" s="32" t="str">
        <f aca="false">IF(S234=0,"",INDEX(Vans!$B$2:$B$51,S234)&amp;"")</f>
        <v/>
      </c>
      <c r="U234" s="32" t="str">
        <f aca="false">IF(S234=0,"",INDEX(Vans!$C$2:$C$51,S234))</f>
        <v/>
      </c>
      <c r="V234" s="32" t="str">
        <f aca="false">IF(TRIM(F234&amp;"")="","",IF(ISNUMBER(SEARCH("adblue",F234)),"AdBlue",IF(OR(ISNUMBER(SEARCH("diesel",F234)),ISNUMBER(SEARCH("derv",F234)),ISNUMBER(SEARCH("ulsd",F234))),"Diesel",IF(OR(ISNUMBER(SEARCH("unleaded",F234)),ISNUMBER(SEARCH("petrol",F234)),ISNUMBER(SEARCH("ulp",F234))),"Petrol",IF(OR(ISNUMBER(SEARCH("electric",F234)),ISNUMBER(SEARCH("charg",F234)),ISNUMBER(SEARCH("kwh",F234))),"Electric","Other")))))</f>
        <v/>
      </c>
      <c r="W234" s="34" t="str">
        <f aca="false">IF(TRIM(B234&amp;"")&lt;&gt;"",IFERROR(MOD(B234*1,1),""),IF(A234="","",IFERROR(IF(MOD(A234*1,1)&gt;0,MOD(A234*1,1),""),"")))</f>
        <v/>
      </c>
      <c r="X234" s="35" t="str">
        <f aca="false">IF(A234="","",IFERROR(INT(A234*1),""))</f>
        <v/>
      </c>
      <c r="Y234" s="32" t="str">
        <f aca="false">IF(OR(X234="",NOT(OR(V234="Diesel",V234="Petrol"))),"",MAX(IF(O234="",0,COUNTIFS($O$2:$O$501,O234,$X$2:$X$501,X234,$V$2:$V$501,"Diesel")+COUNTIFS($O$2:$O$501,O234,$X$2:$X$501,X234,$V$2:$V$501,"Petrol")),IF(R234="",0,COUNTIFS($R$2:$R$501,R234,$X$2:$X$501,X234,$V$2:$V$501,"Diesel")+COUNTIFS($R$2:$R$501,R234,$X$2:$X$501,X234,$V$2:$V$501,"Petrol"))))</f>
        <v/>
      </c>
      <c r="Z234" s="32" t="str">
        <f aca="false">IF(OR(R234="",TRIM(I234&amp;"")="",NOT(OR(V234="Diesel",V234="Petrol"))),"",IFERROR(_xlfn.MAXIFS($I$2:$I$501,$R$2:$R$501,R234,$I$2:$I$501,"&lt;"&amp;I234,$V$2:$V$501,"&lt;&gt;AdBlue",$V$2:$V$501,"&lt;&gt;Other"),""))</f>
        <v/>
      </c>
      <c r="AA234" s="32" t="str">
        <f aca="false">IF(OR(Z234="",N(Z234)=0),"",I234-Z234)</f>
        <v/>
      </c>
      <c r="AB234" s="32" t="str">
        <f aca="false">IF(OR(R234="",TRIM(I234&amp;"")="",X234=""),"",IFERROR(_xlfn.MAXIFS($I$2:$I$501,$R$2:$R$501,R234,$X$2:$X$501,"&lt;"&amp;X234),""))</f>
        <v/>
      </c>
      <c r="AC234" s="32" t="str">
        <f aca="false">IF(V234="Other","Not fuel, ","")&amp;IFERROR(IF(AND(T234&lt;&gt;"",OR(AND(V234="Diesel",T234&lt;&gt;"Diesel"),AND(V234="Petrol",T234&lt;&gt;"Petrol",T234&lt;&gt;"Plug-in hybrid"),AND(V234="Electric",T234&lt;&gt;"Electric",T234&lt;&gt;"Plug-in hybrid"))),"Wrong fuel for this van, ",""),"")&amp;IFERROR(IF(AND(OR(V234="Diesel",V234="Petrol"),N(U234)&gt;0,G234*1&gt;N(U234)*(1+TankMargin)),"More than the tank holds, ",""),"")&amp;IF(AND(TRIM(D234&amp;"")&lt;&gt;"",Q234&lt;&gt;"",SUBSTITUTE(UPPER(Q234)," ","")&lt;&gt;R234),"Card used in another van, ","")&amp;IF(AND(TRIM(D234&amp;"")&lt;&gt;"",S234=0),"Not one of your vans, ","")&amp;IF(AND(A234&lt;&gt;"",R234="",O234&lt;&gt;"",P234=0),"Card not on your Vans list, ","")&amp;IF(N(Y234)&gt;1,"Filled twice that day, ","")&amp;IFERROR(IF(AND(AA234&lt;&gt;"",AA234&lt;MinMiles),"Only "&amp;TEXT(AA234,"#,##0")&amp;" miles since the previous fill, ",""),"")&amp;IFERROR(IF(AND(AB234&lt;&gt;"",N(AB234)&gt;0,I234*1&lt;N(AB234)),"Pump mileage lower than before, ",""),"")&amp;IFERROR(IF(AND(TRIM(I234&amp;"")&lt;&gt;"",TRIM(K234&amp;"")&lt;&gt;"",ABS(I234*1-K234*1)&gt;MileTolerance),"Pump mileage off from the odometer, ",""),"")&amp;IF(J234="No","No receipt from the driver, ","")&amp;IFERROR(IF(AND(W234&lt;&gt;"",OR(W234&lt;DayStart,W234&gt;DayEnd)),"Outside working hours, ",""),"")&amp;IFERROR(IF(AND(X234&lt;&gt;"",WEEKDAY(X234,2)=6,FlagSat="Yes"),"Saturday, ",""),"")&amp;IFERROR(IF(AND(X234&lt;&gt;"",WEEKDAY(X234,2)=7,FlagSun="Yes"),"Sunday, ",""),"")&amp;IF(AND(FlagPremium="Yes",OR(V234="Diesel",V234="Petrol"),OR(ISNUMBER(SEARCH("super",F234)),ISNUMBER(SEARCH("premium",F234)),ISNUMBER(SEARCH("ultimate",F234)),ISNUMBER(SEARCH("v-power",F234)),ISNUMBER(SEARCH("momentum",F234)),ISNUMBER(SEARCH("supreme",F234)))),"Premium fuel, ","")</f>
        <v/>
      </c>
      <c r="AD234" s="32" t="n">
        <f aca="false">IF(AC234="",0,1)</f>
        <v>0</v>
      </c>
      <c r="AE234" s="32" t="n">
        <f aca="false">IF(A234="",0,1)</f>
        <v>0</v>
      </c>
    </row>
    <row r="235" customFormat="false" ht="15" hidden="false" customHeight="false" outlineLevel="0" collapsed="false">
      <c r="A235" s="24"/>
      <c r="B235" s="25"/>
      <c r="C235" s="21"/>
      <c r="D235" s="19"/>
      <c r="E235" s="19"/>
      <c r="F235" s="19"/>
      <c r="G235" s="26"/>
      <c r="H235" s="27"/>
      <c r="I235" s="28"/>
      <c r="J235" s="19"/>
      <c r="K235" s="28"/>
      <c r="L235" s="29" t="str">
        <f aca="false">IF(AC235="","",LEFT(AC235,LEN(AC235)-2))</f>
        <v/>
      </c>
      <c r="M235" s="30"/>
      <c r="N235" s="30"/>
      <c r="O235" s="32" t="str">
        <f aca="false">IF(TRIM(C235&amp;"")="","",RIGHT(SUBSTITUTE(SUBSTITUTE(C235&amp;""," ",""),"*",""),4))</f>
        <v/>
      </c>
      <c r="P235" s="32" t="n">
        <f aca="false">IF(O235="",0,IFERROR(MATCH(O235,Vans!$D$2:$D$51,0),IFERROR(MATCH(VALUE(O235),Vans!$D$2:$D$51,0),0)))</f>
        <v>0</v>
      </c>
      <c r="Q235" s="32" t="str">
        <f aca="false">IF(P235=0,"",INDEX(Vans!$A$2:$A$51,P235)&amp;"")</f>
        <v/>
      </c>
      <c r="R235" s="32" t="str">
        <f aca="false">IF(A235="","",IF(TRIM(D235&amp;"")&lt;&gt;"",SUBSTITUTE(UPPER(TRIM(D235&amp;""))," ",""),SUBSTITUTE(UPPER(Q235)," ","")))</f>
        <v/>
      </c>
      <c r="S235" s="32" t="n">
        <f aca="false">IF(R235="",0,IFERROR(MATCH(R235,Vans!$G$2:$G$51,0),0))</f>
        <v>0</v>
      </c>
      <c r="T235" s="32" t="str">
        <f aca="false">IF(S235=0,"",INDEX(Vans!$B$2:$B$51,S235)&amp;"")</f>
        <v/>
      </c>
      <c r="U235" s="32" t="str">
        <f aca="false">IF(S235=0,"",INDEX(Vans!$C$2:$C$51,S235))</f>
        <v/>
      </c>
      <c r="V235" s="32" t="str">
        <f aca="false">IF(TRIM(F235&amp;"")="","",IF(ISNUMBER(SEARCH("adblue",F235)),"AdBlue",IF(OR(ISNUMBER(SEARCH("diesel",F235)),ISNUMBER(SEARCH("derv",F235)),ISNUMBER(SEARCH("ulsd",F235))),"Diesel",IF(OR(ISNUMBER(SEARCH("unleaded",F235)),ISNUMBER(SEARCH("petrol",F235)),ISNUMBER(SEARCH("ulp",F235))),"Petrol",IF(OR(ISNUMBER(SEARCH("electric",F235)),ISNUMBER(SEARCH("charg",F235)),ISNUMBER(SEARCH("kwh",F235))),"Electric","Other")))))</f>
        <v/>
      </c>
      <c r="W235" s="34" t="str">
        <f aca="false">IF(TRIM(B235&amp;"")&lt;&gt;"",IFERROR(MOD(B235*1,1),""),IF(A235="","",IFERROR(IF(MOD(A235*1,1)&gt;0,MOD(A235*1,1),""),"")))</f>
        <v/>
      </c>
      <c r="X235" s="35" t="str">
        <f aca="false">IF(A235="","",IFERROR(INT(A235*1),""))</f>
        <v/>
      </c>
      <c r="Y235" s="32" t="str">
        <f aca="false">IF(OR(X235="",NOT(OR(V235="Diesel",V235="Petrol"))),"",MAX(IF(O235="",0,COUNTIFS($O$2:$O$501,O235,$X$2:$X$501,X235,$V$2:$V$501,"Diesel")+COUNTIFS($O$2:$O$501,O235,$X$2:$X$501,X235,$V$2:$V$501,"Petrol")),IF(R235="",0,COUNTIFS($R$2:$R$501,R235,$X$2:$X$501,X235,$V$2:$V$501,"Diesel")+COUNTIFS($R$2:$R$501,R235,$X$2:$X$501,X235,$V$2:$V$501,"Petrol"))))</f>
        <v/>
      </c>
      <c r="Z235" s="32" t="str">
        <f aca="false">IF(OR(R235="",TRIM(I235&amp;"")="",NOT(OR(V235="Diesel",V235="Petrol"))),"",IFERROR(_xlfn.MAXIFS($I$2:$I$501,$R$2:$R$501,R235,$I$2:$I$501,"&lt;"&amp;I235,$V$2:$V$501,"&lt;&gt;AdBlue",$V$2:$V$501,"&lt;&gt;Other"),""))</f>
        <v/>
      </c>
      <c r="AA235" s="32" t="str">
        <f aca="false">IF(OR(Z235="",N(Z235)=0),"",I235-Z235)</f>
        <v/>
      </c>
      <c r="AB235" s="32" t="str">
        <f aca="false">IF(OR(R235="",TRIM(I235&amp;"")="",X235=""),"",IFERROR(_xlfn.MAXIFS($I$2:$I$501,$R$2:$R$501,R235,$X$2:$X$501,"&lt;"&amp;X235),""))</f>
        <v/>
      </c>
      <c r="AC235" s="32" t="str">
        <f aca="false">IF(V235="Other","Not fuel, ","")&amp;IFERROR(IF(AND(T235&lt;&gt;"",OR(AND(V235="Diesel",T235&lt;&gt;"Diesel"),AND(V235="Petrol",T235&lt;&gt;"Petrol",T235&lt;&gt;"Plug-in hybrid"),AND(V235="Electric",T235&lt;&gt;"Electric",T235&lt;&gt;"Plug-in hybrid"))),"Wrong fuel for this van, ",""),"")&amp;IFERROR(IF(AND(OR(V235="Diesel",V235="Petrol"),N(U235)&gt;0,G235*1&gt;N(U235)*(1+TankMargin)),"More than the tank holds, ",""),"")&amp;IF(AND(TRIM(D235&amp;"")&lt;&gt;"",Q235&lt;&gt;"",SUBSTITUTE(UPPER(Q235)," ","")&lt;&gt;R235),"Card used in another van, ","")&amp;IF(AND(TRIM(D235&amp;"")&lt;&gt;"",S235=0),"Not one of your vans, ","")&amp;IF(AND(A235&lt;&gt;"",R235="",O235&lt;&gt;"",P235=0),"Card not on your Vans list, ","")&amp;IF(N(Y235)&gt;1,"Filled twice that day, ","")&amp;IFERROR(IF(AND(AA235&lt;&gt;"",AA235&lt;MinMiles),"Only "&amp;TEXT(AA235,"#,##0")&amp;" miles since the previous fill, ",""),"")&amp;IFERROR(IF(AND(AB235&lt;&gt;"",N(AB235)&gt;0,I235*1&lt;N(AB235)),"Pump mileage lower than before, ",""),"")&amp;IFERROR(IF(AND(TRIM(I235&amp;"")&lt;&gt;"",TRIM(K235&amp;"")&lt;&gt;"",ABS(I235*1-K235*1)&gt;MileTolerance),"Pump mileage off from the odometer, ",""),"")&amp;IF(J235="No","No receipt from the driver, ","")&amp;IFERROR(IF(AND(W235&lt;&gt;"",OR(W235&lt;DayStart,W235&gt;DayEnd)),"Outside working hours, ",""),"")&amp;IFERROR(IF(AND(X235&lt;&gt;"",WEEKDAY(X235,2)=6,FlagSat="Yes"),"Saturday, ",""),"")&amp;IFERROR(IF(AND(X235&lt;&gt;"",WEEKDAY(X235,2)=7,FlagSun="Yes"),"Sunday, ",""),"")&amp;IF(AND(FlagPremium="Yes",OR(V235="Diesel",V235="Petrol"),OR(ISNUMBER(SEARCH("super",F235)),ISNUMBER(SEARCH("premium",F235)),ISNUMBER(SEARCH("ultimate",F235)),ISNUMBER(SEARCH("v-power",F235)),ISNUMBER(SEARCH("momentum",F235)),ISNUMBER(SEARCH("supreme",F235)))),"Premium fuel, ","")</f>
        <v/>
      </c>
      <c r="AD235" s="32" t="n">
        <f aca="false">IF(AC235="",0,1)</f>
        <v>0</v>
      </c>
      <c r="AE235" s="32" t="n">
        <f aca="false">IF(A235="",0,1)</f>
        <v>0</v>
      </c>
    </row>
    <row r="236" customFormat="false" ht="15" hidden="false" customHeight="false" outlineLevel="0" collapsed="false">
      <c r="A236" s="24"/>
      <c r="B236" s="25"/>
      <c r="C236" s="21"/>
      <c r="D236" s="19"/>
      <c r="E236" s="19"/>
      <c r="F236" s="19"/>
      <c r="G236" s="26"/>
      <c r="H236" s="27"/>
      <c r="I236" s="28"/>
      <c r="J236" s="19"/>
      <c r="K236" s="28"/>
      <c r="L236" s="29" t="str">
        <f aca="false">IF(AC236="","",LEFT(AC236,LEN(AC236)-2))</f>
        <v/>
      </c>
      <c r="M236" s="30"/>
      <c r="N236" s="30"/>
      <c r="O236" s="32" t="str">
        <f aca="false">IF(TRIM(C236&amp;"")="","",RIGHT(SUBSTITUTE(SUBSTITUTE(C236&amp;""," ",""),"*",""),4))</f>
        <v/>
      </c>
      <c r="P236" s="32" t="n">
        <f aca="false">IF(O236="",0,IFERROR(MATCH(O236,Vans!$D$2:$D$51,0),IFERROR(MATCH(VALUE(O236),Vans!$D$2:$D$51,0),0)))</f>
        <v>0</v>
      </c>
      <c r="Q236" s="32" t="str">
        <f aca="false">IF(P236=0,"",INDEX(Vans!$A$2:$A$51,P236)&amp;"")</f>
        <v/>
      </c>
      <c r="R236" s="32" t="str">
        <f aca="false">IF(A236="","",IF(TRIM(D236&amp;"")&lt;&gt;"",SUBSTITUTE(UPPER(TRIM(D236&amp;""))," ",""),SUBSTITUTE(UPPER(Q236)," ","")))</f>
        <v/>
      </c>
      <c r="S236" s="32" t="n">
        <f aca="false">IF(R236="",0,IFERROR(MATCH(R236,Vans!$G$2:$G$51,0),0))</f>
        <v>0</v>
      </c>
      <c r="T236" s="32" t="str">
        <f aca="false">IF(S236=0,"",INDEX(Vans!$B$2:$B$51,S236)&amp;"")</f>
        <v/>
      </c>
      <c r="U236" s="32" t="str">
        <f aca="false">IF(S236=0,"",INDEX(Vans!$C$2:$C$51,S236))</f>
        <v/>
      </c>
      <c r="V236" s="32" t="str">
        <f aca="false">IF(TRIM(F236&amp;"")="","",IF(ISNUMBER(SEARCH("adblue",F236)),"AdBlue",IF(OR(ISNUMBER(SEARCH("diesel",F236)),ISNUMBER(SEARCH("derv",F236)),ISNUMBER(SEARCH("ulsd",F236))),"Diesel",IF(OR(ISNUMBER(SEARCH("unleaded",F236)),ISNUMBER(SEARCH("petrol",F236)),ISNUMBER(SEARCH("ulp",F236))),"Petrol",IF(OR(ISNUMBER(SEARCH("electric",F236)),ISNUMBER(SEARCH("charg",F236)),ISNUMBER(SEARCH("kwh",F236))),"Electric","Other")))))</f>
        <v/>
      </c>
      <c r="W236" s="34" t="str">
        <f aca="false">IF(TRIM(B236&amp;"")&lt;&gt;"",IFERROR(MOD(B236*1,1),""),IF(A236="","",IFERROR(IF(MOD(A236*1,1)&gt;0,MOD(A236*1,1),""),"")))</f>
        <v/>
      </c>
      <c r="X236" s="35" t="str">
        <f aca="false">IF(A236="","",IFERROR(INT(A236*1),""))</f>
        <v/>
      </c>
      <c r="Y236" s="32" t="str">
        <f aca="false">IF(OR(X236="",NOT(OR(V236="Diesel",V236="Petrol"))),"",MAX(IF(O236="",0,COUNTIFS($O$2:$O$501,O236,$X$2:$X$501,X236,$V$2:$V$501,"Diesel")+COUNTIFS($O$2:$O$501,O236,$X$2:$X$501,X236,$V$2:$V$501,"Petrol")),IF(R236="",0,COUNTIFS($R$2:$R$501,R236,$X$2:$X$501,X236,$V$2:$V$501,"Diesel")+COUNTIFS($R$2:$R$501,R236,$X$2:$X$501,X236,$V$2:$V$501,"Petrol"))))</f>
        <v/>
      </c>
      <c r="Z236" s="32" t="str">
        <f aca="false">IF(OR(R236="",TRIM(I236&amp;"")="",NOT(OR(V236="Diesel",V236="Petrol"))),"",IFERROR(_xlfn.MAXIFS($I$2:$I$501,$R$2:$R$501,R236,$I$2:$I$501,"&lt;"&amp;I236,$V$2:$V$501,"&lt;&gt;AdBlue",$V$2:$V$501,"&lt;&gt;Other"),""))</f>
        <v/>
      </c>
      <c r="AA236" s="32" t="str">
        <f aca="false">IF(OR(Z236="",N(Z236)=0),"",I236-Z236)</f>
        <v/>
      </c>
      <c r="AB236" s="32" t="str">
        <f aca="false">IF(OR(R236="",TRIM(I236&amp;"")="",X236=""),"",IFERROR(_xlfn.MAXIFS($I$2:$I$501,$R$2:$R$501,R236,$X$2:$X$501,"&lt;"&amp;X236),""))</f>
        <v/>
      </c>
      <c r="AC236" s="32" t="str">
        <f aca="false">IF(V236="Other","Not fuel, ","")&amp;IFERROR(IF(AND(T236&lt;&gt;"",OR(AND(V236="Diesel",T236&lt;&gt;"Diesel"),AND(V236="Petrol",T236&lt;&gt;"Petrol",T236&lt;&gt;"Plug-in hybrid"),AND(V236="Electric",T236&lt;&gt;"Electric",T236&lt;&gt;"Plug-in hybrid"))),"Wrong fuel for this van, ",""),"")&amp;IFERROR(IF(AND(OR(V236="Diesel",V236="Petrol"),N(U236)&gt;0,G236*1&gt;N(U236)*(1+TankMargin)),"More than the tank holds, ",""),"")&amp;IF(AND(TRIM(D236&amp;"")&lt;&gt;"",Q236&lt;&gt;"",SUBSTITUTE(UPPER(Q236)," ","")&lt;&gt;R236),"Card used in another van, ","")&amp;IF(AND(TRIM(D236&amp;"")&lt;&gt;"",S236=0),"Not one of your vans, ","")&amp;IF(AND(A236&lt;&gt;"",R236="",O236&lt;&gt;"",P236=0),"Card not on your Vans list, ","")&amp;IF(N(Y236)&gt;1,"Filled twice that day, ","")&amp;IFERROR(IF(AND(AA236&lt;&gt;"",AA236&lt;MinMiles),"Only "&amp;TEXT(AA236,"#,##0")&amp;" miles since the previous fill, ",""),"")&amp;IFERROR(IF(AND(AB236&lt;&gt;"",N(AB236)&gt;0,I236*1&lt;N(AB236)),"Pump mileage lower than before, ",""),"")&amp;IFERROR(IF(AND(TRIM(I236&amp;"")&lt;&gt;"",TRIM(K236&amp;"")&lt;&gt;"",ABS(I236*1-K236*1)&gt;MileTolerance),"Pump mileage off from the odometer, ",""),"")&amp;IF(J236="No","No receipt from the driver, ","")&amp;IFERROR(IF(AND(W236&lt;&gt;"",OR(W236&lt;DayStart,W236&gt;DayEnd)),"Outside working hours, ",""),"")&amp;IFERROR(IF(AND(X236&lt;&gt;"",WEEKDAY(X236,2)=6,FlagSat="Yes"),"Saturday, ",""),"")&amp;IFERROR(IF(AND(X236&lt;&gt;"",WEEKDAY(X236,2)=7,FlagSun="Yes"),"Sunday, ",""),"")&amp;IF(AND(FlagPremium="Yes",OR(V236="Diesel",V236="Petrol"),OR(ISNUMBER(SEARCH("super",F236)),ISNUMBER(SEARCH("premium",F236)),ISNUMBER(SEARCH("ultimate",F236)),ISNUMBER(SEARCH("v-power",F236)),ISNUMBER(SEARCH("momentum",F236)),ISNUMBER(SEARCH("supreme",F236)))),"Premium fuel, ","")</f>
        <v/>
      </c>
      <c r="AD236" s="32" t="n">
        <f aca="false">IF(AC236="",0,1)</f>
        <v>0</v>
      </c>
      <c r="AE236" s="32" t="n">
        <f aca="false">IF(A236="",0,1)</f>
        <v>0</v>
      </c>
    </row>
    <row r="237" customFormat="false" ht="15" hidden="false" customHeight="false" outlineLevel="0" collapsed="false">
      <c r="A237" s="24"/>
      <c r="B237" s="25"/>
      <c r="C237" s="21"/>
      <c r="D237" s="19"/>
      <c r="E237" s="19"/>
      <c r="F237" s="19"/>
      <c r="G237" s="26"/>
      <c r="H237" s="27"/>
      <c r="I237" s="28"/>
      <c r="J237" s="19"/>
      <c r="K237" s="28"/>
      <c r="L237" s="29" t="str">
        <f aca="false">IF(AC237="","",LEFT(AC237,LEN(AC237)-2))</f>
        <v/>
      </c>
      <c r="M237" s="30"/>
      <c r="N237" s="30"/>
      <c r="O237" s="32" t="str">
        <f aca="false">IF(TRIM(C237&amp;"")="","",RIGHT(SUBSTITUTE(SUBSTITUTE(C237&amp;""," ",""),"*",""),4))</f>
        <v/>
      </c>
      <c r="P237" s="32" t="n">
        <f aca="false">IF(O237="",0,IFERROR(MATCH(O237,Vans!$D$2:$D$51,0),IFERROR(MATCH(VALUE(O237),Vans!$D$2:$D$51,0),0)))</f>
        <v>0</v>
      </c>
      <c r="Q237" s="32" t="str">
        <f aca="false">IF(P237=0,"",INDEX(Vans!$A$2:$A$51,P237)&amp;"")</f>
        <v/>
      </c>
      <c r="R237" s="32" t="str">
        <f aca="false">IF(A237="","",IF(TRIM(D237&amp;"")&lt;&gt;"",SUBSTITUTE(UPPER(TRIM(D237&amp;""))," ",""),SUBSTITUTE(UPPER(Q237)," ","")))</f>
        <v/>
      </c>
      <c r="S237" s="32" t="n">
        <f aca="false">IF(R237="",0,IFERROR(MATCH(R237,Vans!$G$2:$G$51,0),0))</f>
        <v>0</v>
      </c>
      <c r="T237" s="32" t="str">
        <f aca="false">IF(S237=0,"",INDEX(Vans!$B$2:$B$51,S237)&amp;"")</f>
        <v/>
      </c>
      <c r="U237" s="32" t="str">
        <f aca="false">IF(S237=0,"",INDEX(Vans!$C$2:$C$51,S237))</f>
        <v/>
      </c>
      <c r="V237" s="32" t="str">
        <f aca="false">IF(TRIM(F237&amp;"")="","",IF(ISNUMBER(SEARCH("adblue",F237)),"AdBlue",IF(OR(ISNUMBER(SEARCH("diesel",F237)),ISNUMBER(SEARCH("derv",F237)),ISNUMBER(SEARCH("ulsd",F237))),"Diesel",IF(OR(ISNUMBER(SEARCH("unleaded",F237)),ISNUMBER(SEARCH("petrol",F237)),ISNUMBER(SEARCH("ulp",F237))),"Petrol",IF(OR(ISNUMBER(SEARCH("electric",F237)),ISNUMBER(SEARCH("charg",F237)),ISNUMBER(SEARCH("kwh",F237))),"Electric","Other")))))</f>
        <v/>
      </c>
      <c r="W237" s="34" t="str">
        <f aca="false">IF(TRIM(B237&amp;"")&lt;&gt;"",IFERROR(MOD(B237*1,1),""),IF(A237="","",IFERROR(IF(MOD(A237*1,1)&gt;0,MOD(A237*1,1),""),"")))</f>
        <v/>
      </c>
      <c r="X237" s="35" t="str">
        <f aca="false">IF(A237="","",IFERROR(INT(A237*1),""))</f>
        <v/>
      </c>
      <c r="Y237" s="32" t="str">
        <f aca="false">IF(OR(X237="",NOT(OR(V237="Diesel",V237="Petrol"))),"",MAX(IF(O237="",0,COUNTIFS($O$2:$O$501,O237,$X$2:$X$501,X237,$V$2:$V$501,"Diesel")+COUNTIFS($O$2:$O$501,O237,$X$2:$X$501,X237,$V$2:$V$501,"Petrol")),IF(R237="",0,COUNTIFS($R$2:$R$501,R237,$X$2:$X$501,X237,$V$2:$V$501,"Diesel")+COUNTIFS($R$2:$R$501,R237,$X$2:$X$501,X237,$V$2:$V$501,"Petrol"))))</f>
        <v/>
      </c>
      <c r="Z237" s="32" t="str">
        <f aca="false">IF(OR(R237="",TRIM(I237&amp;"")="",NOT(OR(V237="Diesel",V237="Petrol"))),"",IFERROR(_xlfn.MAXIFS($I$2:$I$501,$R$2:$R$501,R237,$I$2:$I$501,"&lt;"&amp;I237,$V$2:$V$501,"&lt;&gt;AdBlue",$V$2:$V$501,"&lt;&gt;Other"),""))</f>
        <v/>
      </c>
      <c r="AA237" s="32" t="str">
        <f aca="false">IF(OR(Z237="",N(Z237)=0),"",I237-Z237)</f>
        <v/>
      </c>
      <c r="AB237" s="32" t="str">
        <f aca="false">IF(OR(R237="",TRIM(I237&amp;"")="",X237=""),"",IFERROR(_xlfn.MAXIFS($I$2:$I$501,$R$2:$R$501,R237,$X$2:$X$501,"&lt;"&amp;X237),""))</f>
        <v/>
      </c>
      <c r="AC237" s="32" t="str">
        <f aca="false">IF(V237="Other","Not fuel, ","")&amp;IFERROR(IF(AND(T237&lt;&gt;"",OR(AND(V237="Diesel",T237&lt;&gt;"Diesel"),AND(V237="Petrol",T237&lt;&gt;"Petrol",T237&lt;&gt;"Plug-in hybrid"),AND(V237="Electric",T237&lt;&gt;"Electric",T237&lt;&gt;"Plug-in hybrid"))),"Wrong fuel for this van, ",""),"")&amp;IFERROR(IF(AND(OR(V237="Diesel",V237="Petrol"),N(U237)&gt;0,G237*1&gt;N(U237)*(1+TankMargin)),"More than the tank holds, ",""),"")&amp;IF(AND(TRIM(D237&amp;"")&lt;&gt;"",Q237&lt;&gt;"",SUBSTITUTE(UPPER(Q237)," ","")&lt;&gt;R237),"Card used in another van, ","")&amp;IF(AND(TRIM(D237&amp;"")&lt;&gt;"",S237=0),"Not one of your vans, ","")&amp;IF(AND(A237&lt;&gt;"",R237="",O237&lt;&gt;"",P237=0),"Card not on your Vans list, ","")&amp;IF(N(Y237)&gt;1,"Filled twice that day, ","")&amp;IFERROR(IF(AND(AA237&lt;&gt;"",AA237&lt;MinMiles),"Only "&amp;TEXT(AA237,"#,##0")&amp;" miles since the previous fill, ",""),"")&amp;IFERROR(IF(AND(AB237&lt;&gt;"",N(AB237)&gt;0,I237*1&lt;N(AB237)),"Pump mileage lower than before, ",""),"")&amp;IFERROR(IF(AND(TRIM(I237&amp;"")&lt;&gt;"",TRIM(K237&amp;"")&lt;&gt;"",ABS(I237*1-K237*1)&gt;MileTolerance),"Pump mileage off from the odometer, ",""),"")&amp;IF(J237="No","No receipt from the driver, ","")&amp;IFERROR(IF(AND(W237&lt;&gt;"",OR(W237&lt;DayStart,W237&gt;DayEnd)),"Outside working hours, ",""),"")&amp;IFERROR(IF(AND(X237&lt;&gt;"",WEEKDAY(X237,2)=6,FlagSat="Yes"),"Saturday, ",""),"")&amp;IFERROR(IF(AND(X237&lt;&gt;"",WEEKDAY(X237,2)=7,FlagSun="Yes"),"Sunday, ",""),"")&amp;IF(AND(FlagPremium="Yes",OR(V237="Diesel",V237="Petrol"),OR(ISNUMBER(SEARCH("super",F237)),ISNUMBER(SEARCH("premium",F237)),ISNUMBER(SEARCH("ultimate",F237)),ISNUMBER(SEARCH("v-power",F237)),ISNUMBER(SEARCH("momentum",F237)),ISNUMBER(SEARCH("supreme",F237)))),"Premium fuel, ","")</f>
        <v/>
      </c>
      <c r="AD237" s="32" t="n">
        <f aca="false">IF(AC237="",0,1)</f>
        <v>0</v>
      </c>
      <c r="AE237" s="32" t="n">
        <f aca="false">IF(A237="",0,1)</f>
        <v>0</v>
      </c>
    </row>
    <row r="238" customFormat="false" ht="15" hidden="false" customHeight="false" outlineLevel="0" collapsed="false">
      <c r="A238" s="24"/>
      <c r="B238" s="25"/>
      <c r="C238" s="21"/>
      <c r="D238" s="19"/>
      <c r="E238" s="19"/>
      <c r="F238" s="19"/>
      <c r="G238" s="26"/>
      <c r="H238" s="27"/>
      <c r="I238" s="28"/>
      <c r="J238" s="19"/>
      <c r="K238" s="28"/>
      <c r="L238" s="29" t="str">
        <f aca="false">IF(AC238="","",LEFT(AC238,LEN(AC238)-2))</f>
        <v/>
      </c>
      <c r="M238" s="30"/>
      <c r="N238" s="30"/>
      <c r="O238" s="32" t="str">
        <f aca="false">IF(TRIM(C238&amp;"")="","",RIGHT(SUBSTITUTE(SUBSTITUTE(C238&amp;""," ",""),"*",""),4))</f>
        <v/>
      </c>
      <c r="P238" s="32" t="n">
        <f aca="false">IF(O238="",0,IFERROR(MATCH(O238,Vans!$D$2:$D$51,0),IFERROR(MATCH(VALUE(O238),Vans!$D$2:$D$51,0),0)))</f>
        <v>0</v>
      </c>
      <c r="Q238" s="32" t="str">
        <f aca="false">IF(P238=0,"",INDEX(Vans!$A$2:$A$51,P238)&amp;"")</f>
        <v/>
      </c>
      <c r="R238" s="32" t="str">
        <f aca="false">IF(A238="","",IF(TRIM(D238&amp;"")&lt;&gt;"",SUBSTITUTE(UPPER(TRIM(D238&amp;""))," ",""),SUBSTITUTE(UPPER(Q238)," ","")))</f>
        <v/>
      </c>
      <c r="S238" s="32" t="n">
        <f aca="false">IF(R238="",0,IFERROR(MATCH(R238,Vans!$G$2:$G$51,0),0))</f>
        <v>0</v>
      </c>
      <c r="T238" s="32" t="str">
        <f aca="false">IF(S238=0,"",INDEX(Vans!$B$2:$B$51,S238)&amp;"")</f>
        <v/>
      </c>
      <c r="U238" s="32" t="str">
        <f aca="false">IF(S238=0,"",INDEX(Vans!$C$2:$C$51,S238))</f>
        <v/>
      </c>
      <c r="V238" s="32" t="str">
        <f aca="false">IF(TRIM(F238&amp;"")="","",IF(ISNUMBER(SEARCH("adblue",F238)),"AdBlue",IF(OR(ISNUMBER(SEARCH("diesel",F238)),ISNUMBER(SEARCH("derv",F238)),ISNUMBER(SEARCH("ulsd",F238))),"Diesel",IF(OR(ISNUMBER(SEARCH("unleaded",F238)),ISNUMBER(SEARCH("petrol",F238)),ISNUMBER(SEARCH("ulp",F238))),"Petrol",IF(OR(ISNUMBER(SEARCH("electric",F238)),ISNUMBER(SEARCH("charg",F238)),ISNUMBER(SEARCH("kwh",F238))),"Electric","Other")))))</f>
        <v/>
      </c>
      <c r="W238" s="34" t="str">
        <f aca="false">IF(TRIM(B238&amp;"")&lt;&gt;"",IFERROR(MOD(B238*1,1),""),IF(A238="","",IFERROR(IF(MOD(A238*1,1)&gt;0,MOD(A238*1,1),""),"")))</f>
        <v/>
      </c>
      <c r="X238" s="35" t="str">
        <f aca="false">IF(A238="","",IFERROR(INT(A238*1),""))</f>
        <v/>
      </c>
      <c r="Y238" s="32" t="str">
        <f aca="false">IF(OR(X238="",NOT(OR(V238="Diesel",V238="Petrol"))),"",MAX(IF(O238="",0,COUNTIFS($O$2:$O$501,O238,$X$2:$X$501,X238,$V$2:$V$501,"Diesel")+COUNTIFS($O$2:$O$501,O238,$X$2:$X$501,X238,$V$2:$V$501,"Petrol")),IF(R238="",0,COUNTIFS($R$2:$R$501,R238,$X$2:$X$501,X238,$V$2:$V$501,"Diesel")+COUNTIFS($R$2:$R$501,R238,$X$2:$X$501,X238,$V$2:$V$501,"Petrol"))))</f>
        <v/>
      </c>
      <c r="Z238" s="32" t="str">
        <f aca="false">IF(OR(R238="",TRIM(I238&amp;"")="",NOT(OR(V238="Diesel",V238="Petrol"))),"",IFERROR(_xlfn.MAXIFS($I$2:$I$501,$R$2:$R$501,R238,$I$2:$I$501,"&lt;"&amp;I238,$V$2:$V$501,"&lt;&gt;AdBlue",$V$2:$V$501,"&lt;&gt;Other"),""))</f>
        <v/>
      </c>
      <c r="AA238" s="32" t="str">
        <f aca="false">IF(OR(Z238="",N(Z238)=0),"",I238-Z238)</f>
        <v/>
      </c>
      <c r="AB238" s="32" t="str">
        <f aca="false">IF(OR(R238="",TRIM(I238&amp;"")="",X238=""),"",IFERROR(_xlfn.MAXIFS($I$2:$I$501,$R$2:$R$501,R238,$X$2:$X$501,"&lt;"&amp;X238),""))</f>
        <v/>
      </c>
      <c r="AC238" s="32" t="str">
        <f aca="false">IF(V238="Other","Not fuel, ","")&amp;IFERROR(IF(AND(T238&lt;&gt;"",OR(AND(V238="Diesel",T238&lt;&gt;"Diesel"),AND(V238="Petrol",T238&lt;&gt;"Petrol",T238&lt;&gt;"Plug-in hybrid"),AND(V238="Electric",T238&lt;&gt;"Electric",T238&lt;&gt;"Plug-in hybrid"))),"Wrong fuel for this van, ",""),"")&amp;IFERROR(IF(AND(OR(V238="Diesel",V238="Petrol"),N(U238)&gt;0,G238*1&gt;N(U238)*(1+TankMargin)),"More than the tank holds, ",""),"")&amp;IF(AND(TRIM(D238&amp;"")&lt;&gt;"",Q238&lt;&gt;"",SUBSTITUTE(UPPER(Q238)," ","")&lt;&gt;R238),"Card used in another van, ","")&amp;IF(AND(TRIM(D238&amp;"")&lt;&gt;"",S238=0),"Not one of your vans, ","")&amp;IF(AND(A238&lt;&gt;"",R238="",O238&lt;&gt;"",P238=0),"Card not on your Vans list, ","")&amp;IF(N(Y238)&gt;1,"Filled twice that day, ","")&amp;IFERROR(IF(AND(AA238&lt;&gt;"",AA238&lt;MinMiles),"Only "&amp;TEXT(AA238,"#,##0")&amp;" miles since the previous fill, ",""),"")&amp;IFERROR(IF(AND(AB238&lt;&gt;"",N(AB238)&gt;0,I238*1&lt;N(AB238)),"Pump mileage lower than before, ",""),"")&amp;IFERROR(IF(AND(TRIM(I238&amp;"")&lt;&gt;"",TRIM(K238&amp;"")&lt;&gt;"",ABS(I238*1-K238*1)&gt;MileTolerance),"Pump mileage off from the odometer, ",""),"")&amp;IF(J238="No","No receipt from the driver, ","")&amp;IFERROR(IF(AND(W238&lt;&gt;"",OR(W238&lt;DayStart,W238&gt;DayEnd)),"Outside working hours, ",""),"")&amp;IFERROR(IF(AND(X238&lt;&gt;"",WEEKDAY(X238,2)=6,FlagSat="Yes"),"Saturday, ",""),"")&amp;IFERROR(IF(AND(X238&lt;&gt;"",WEEKDAY(X238,2)=7,FlagSun="Yes"),"Sunday, ",""),"")&amp;IF(AND(FlagPremium="Yes",OR(V238="Diesel",V238="Petrol"),OR(ISNUMBER(SEARCH("super",F238)),ISNUMBER(SEARCH("premium",F238)),ISNUMBER(SEARCH("ultimate",F238)),ISNUMBER(SEARCH("v-power",F238)),ISNUMBER(SEARCH("momentum",F238)),ISNUMBER(SEARCH("supreme",F238)))),"Premium fuel, ","")</f>
        <v/>
      </c>
      <c r="AD238" s="32" t="n">
        <f aca="false">IF(AC238="",0,1)</f>
        <v>0</v>
      </c>
      <c r="AE238" s="32" t="n">
        <f aca="false">IF(A238="",0,1)</f>
        <v>0</v>
      </c>
    </row>
    <row r="239" customFormat="false" ht="15" hidden="false" customHeight="false" outlineLevel="0" collapsed="false">
      <c r="A239" s="24"/>
      <c r="B239" s="25"/>
      <c r="C239" s="21"/>
      <c r="D239" s="19"/>
      <c r="E239" s="19"/>
      <c r="F239" s="19"/>
      <c r="G239" s="26"/>
      <c r="H239" s="27"/>
      <c r="I239" s="28"/>
      <c r="J239" s="19"/>
      <c r="K239" s="28"/>
      <c r="L239" s="29" t="str">
        <f aca="false">IF(AC239="","",LEFT(AC239,LEN(AC239)-2))</f>
        <v/>
      </c>
      <c r="M239" s="30"/>
      <c r="N239" s="30"/>
      <c r="O239" s="32" t="str">
        <f aca="false">IF(TRIM(C239&amp;"")="","",RIGHT(SUBSTITUTE(SUBSTITUTE(C239&amp;""," ",""),"*",""),4))</f>
        <v/>
      </c>
      <c r="P239" s="32" t="n">
        <f aca="false">IF(O239="",0,IFERROR(MATCH(O239,Vans!$D$2:$D$51,0),IFERROR(MATCH(VALUE(O239),Vans!$D$2:$D$51,0),0)))</f>
        <v>0</v>
      </c>
      <c r="Q239" s="32" t="str">
        <f aca="false">IF(P239=0,"",INDEX(Vans!$A$2:$A$51,P239)&amp;"")</f>
        <v/>
      </c>
      <c r="R239" s="32" t="str">
        <f aca="false">IF(A239="","",IF(TRIM(D239&amp;"")&lt;&gt;"",SUBSTITUTE(UPPER(TRIM(D239&amp;""))," ",""),SUBSTITUTE(UPPER(Q239)," ","")))</f>
        <v/>
      </c>
      <c r="S239" s="32" t="n">
        <f aca="false">IF(R239="",0,IFERROR(MATCH(R239,Vans!$G$2:$G$51,0),0))</f>
        <v>0</v>
      </c>
      <c r="T239" s="32" t="str">
        <f aca="false">IF(S239=0,"",INDEX(Vans!$B$2:$B$51,S239)&amp;"")</f>
        <v/>
      </c>
      <c r="U239" s="32" t="str">
        <f aca="false">IF(S239=0,"",INDEX(Vans!$C$2:$C$51,S239))</f>
        <v/>
      </c>
      <c r="V239" s="32" t="str">
        <f aca="false">IF(TRIM(F239&amp;"")="","",IF(ISNUMBER(SEARCH("adblue",F239)),"AdBlue",IF(OR(ISNUMBER(SEARCH("diesel",F239)),ISNUMBER(SEARCH("derv",F239)),ISNUMBER(SEARCH("ulsd",F239))),"Diesel",IF(OR(ISNUMBER(SEARCH("unleaded",F239)),ISNUMBER(SEARCH("petrol",F239)),ISNUMBER(SEARCH("ulp",F239))),"Petrol",IF(OR(ISNUMBER(SEARCH("electric",F239)),ISNUMBER(SEARCH("charg",F239)),ISNUMBER(SEARCH("kwh",F239))),"Electric","Other")))))</f>
        <v/>
      </c>
      <c r="W239" s="34" t="str">
        <f aca="false">IF(TRIM(B239&amp;"")&lt;&gt;"",IFERROR(MOD(B239*1,1),""),IF(A239="","",IFERROR(IF(MOD(A239*1,1)&gt;0,MOD(A239*1,1),""),"")))</f>
        <v/>
      </c>
      <c r="X239" s="35" t="str">
        <f aca="false">IF(A239="","",IFERROR(INT(A239*1),""))</f>
        <v/>
      </c>
      <c r="Y239" s="32" t="str">
        <f aca="false">IF(OR(X239="",NOT(OR(V239="Diesel",V239="Petrol"))),"",MAX(IF(O239="",0,COUNTIFS($O$2:$O$501,O239,$X$2:$X$501,X239,$V$2:$V$501,"Diesel")+COUNTIFS($O$2:$O$501,O239,$X$2:$X$501,X239,$V$2:$V$501,"Petrol")),IF(R239="",0,COUNTIFS($R$2:$R$501,R239,$X$2:$X$501,X239,$V$2:$V$501,"Diesel")+COUNTIFS($R$2:$R$501,R239,$X$2:$X$501,X239,$V$2:$V$501,"Petrol"))))</f>
        <v/>
      </c>
      <c r="Z239" s="32" t="str">
        <f aca="false">IF(OR(R239="",TRIM(I239&amp;"")="",NOT(OR(V239="Diesel",V239="Petrol"))),"",IFERROR(_xlfn.MAXIFS($I$2:$I$501,$R$2:$R$501,R239,$I$2:$I$501,"&lt;"&amp;I239,$V$2:$V$501,"&lt;&gt;AdBlue",$V$2:$V$501,"&lt;&gt;Other"),""))</f>
        <v/>
      </c>
      <c r="AA239" s="32" t="str">
        <f aca="false">IF(OR(Z239="",N(Z239)=0),"",I239-Z239)</f>
        <v/>
      </c>
      <c r="AB239" s="32" t="str">
        <f aca="false">IF(OR(R239="",TRIM(I239&amp;"")="",X239=""),"",IFERROR(_xlfn.MAXIFS($I$2:$I$501,$R$2:$R$501,R239,$X$2:$X$501,"&lt;"&amp;X239),""))</f>
        <v/>
      </c>
      <c r="AC239" s="32" t="str">
        <f aca="false">IF(V239="Other","Not fuel, ","")&amp;IFERROR(IF(AND(T239&lt;&gt;"",OR(AND(V239="Diesel",T239&lt;&gt;"Diesel"),AND(V239="Petrol",T239&lt;&gt;"Petrol",T239&lt;&gt;"Plug-in hybrid"),AND(V239="Electric",T239&lt;&gt;"Electric",T239&lt;&gt;"Plug-in hybrid"))),"Wrong fuel for this van, ",""),"")&amp;IFERROR(IF(AND(OR(V239="Diesel",V239="Petrol"),N(U239)&gt;0,G239*1&gt;N(U239)*(1+TankMargin)),"More than the tank holds, ",""),"")&amp;IF(AND(TRIM(D239&amp;"")&lt;&gt;"",Q239&lt;&gt;"",SUBSTITUTE(UPPER(Q239)," ","")&lt;&gt;R239),"Card used in another van, ","")&amp;IF(AND(TRIM(D239&amp;"")&lt;&gt;"",S239=0),"Not one of your vans, ","")&amp;IF(AND(A239&lt;&gt;"",R239="",O239&lt;&gt;"",P239=0),"Card not on your Vans list, ","")&amp;IF(N(Y239)&gt;1,"Filled twice that day, ","")&amp;IFERROR(IF(AND(AA239&lt;&gt;"",AA239&lt;MinMiles),"Only "&amp;TEXT(AA239,"#,##0")&amp;" miles since the previous fill, ",""),"")&amp;IFERROR(IF(AND(AB239&lt;&gt;"",N(AB239)&gt;0,I239*1&lt;N(AB239)),"Pump mileage lower than before, ",""),"")&amp;IFERROR(IF(AND(TRIM(I239&amp;"")&lt;&gt;"",TRIM(K239&amp;"")&lt;&gt;"",ABS(I239*1-K239*1)&gt;MileTolerance),"Pump mileage off from the odometer, ",""),"")&amp;IF(J239="No","No receipt from the driver, ","")&amp;IFERROR(IF(AND(W239&lt;&gt;"",OR(W239&lt;DayStart,W239&gt;DayEnd)),"Outside working hours, ",""),"")&amp;IFERROR(IF(AND(X239&lt;&gt;"",WEEKDAY(X239,2)=6,FlagSat="Yes"),"Saturday, ",""),"")&amp;IFERROR(IF(AND(X239&lt;&gt;"",WEEKDAY(X239,2)=7,FlagSun="Yes"),"Sunday, ",""),"")&amp;IF(AND(FlagPremium="Yes",OR(V239="Diesel",V239="Petrol"),OR(ISNUMBER(SEARCH("super",F239)),ISNUMBER(SEARCH("premium",F239)),ISNUMBER(SEARCH("ultimate",F239)),ISNUMBER(SEARCH("v-power",F239)),ISNUMBER(SEARCH("momentum",F239)),ISNUMBER(SEARCH("supreme",F239)))),"Premium fuel, ","")</f>
        <v/>
      </c>
      <c r="AD239" s="32" t="n">
        <f aca="false">IF(AC239="",0,1)</f>
        <v>0</v>
      </c>
      <c r="AE239" s="32" t="n">
        <f aca="false">IF(A239="",0,1)</f>
        <v>0</v>
      </c>
    </row>
    <row r="240" customFormat="false" ht="15" hidden="false" customHeight="false" outlineLevel="0" collapsed="false">
      <c r="A240" s="24"/>
      <c r="B240" s="25"/>
      <c r="C240" s="21"/>
      <c r="D240" s="19"/>
      <c r="E240" s="19"/>
      <c r="F240" s="19"/>
      <c r="G240" s="26"/>
      <c r="H240" s="27"/>
      <c r="I240" s="28"/>
      <c r="J240" s="19"/>
      <c r="K240" s="28"/>
      <c r="L240" s="29" t="str">
        <f aca="false">IF(AC240="","",LEFT(AC240,LEN(AC240)-2))</f>
        <v/>
      </c>
      <c r="M240" s="30"/>
      <c r="N240" s="30"/>
      <c r="O240" s="32" t="str">
        <f aca="false">IF(TRIM(C240&amp;"")="","",RIGHT(SUBSTITUTE(SUBSTITUTE(C240&amp;""," ",""),"*",""),4))</f>
        <v/>
      </c>
      <c r="P240" s="32" t="n">
        <f aca="false">IF(O240="",0,IFERROR(MATCH(O240,Vans!$D$2:$D$51,0),IFERROR(MATCH(VALUE(O240),Vans!$D$2:$D$51,0),0)))</f>
        <v>0</v>
      </c>
      <c r="Q240" s="32" t="str">
        <f aca="false">IF(P240=0,"",INDEX(Vans!$A$2:$A$51,P240)&amp;"")</f>
        <v/>
      </c>
      <c r="R240" s="32" t="str">
        <f aca="false">IF(A240="","",IF(TRIM(D240&amp;"")&lt;&gt;"",SUBSTITUTE(UPPER(TRIM(D240&amp;""))," ",""),SUBSTITUTE(UPPER(Q240)," ","")))</f>
        <v/>
      </c>
      <c r="S240" s="32" t="n">
        <f aca="false">IF(R240="",0,IFERROR(MATCH(R240,Vans!$G$2:$G$51,0),0))</f>
        <v>0</v>
      </c>
      <c r="T240" s="32" t="str">
        <f aca="false">IF(S240=0,"",INDEX(Vans!$B$2:$B$51,S240)&amp;"")</f>
        <v/>
      </c>
      <c r="U240" s="32" t="str">
        <f aca="false">IF(S240=0,"",INDEX(Vans!$C$2:$C$51,S240))</f>
        <v/>
      </c>
      <c r="V240" s="32" t="str">
        <f aca="false">IF(TRIM(F240&amp;"")="","",IF(ISNUMBER(SEARCH("adblue",F240)),"AdBlue",IF(OR(ISNUMBER(SEARCH("diesel",F240)),ISNUMBER(SEARCH("derv",F240)),ISNUMBER(SEARCH("ulsd",F240))),"Diesel",IF(OR(ISNUMBER(SEARCH("unleaded",F240)),ISNUMBER(SEARCH("petrol",F240)),ISNUMBER(SEARCH("ulp",F240))),"Petrol",IF(OR(ISNUMBER(SEARCH("electric",F240)),ISNUMBER(SEARCH("charg",F240)),ISNUMBER(SEARCH("kwh",F240))),"Electric","Other")))))</f>
        <v/>
      </c>
      <c r="W240" s="34" t="str">
        <f aca="false">IF(TRIM(B240&amp;"")&lt;&gt;"",IFERROR(MOD(B240*1,1),""),IF(A240="","",IFERROR(IF(MOD(A240*1,1)&gt;0,MOD(A240*1,1),""),"")))</f>
        <v/>
      </c>
      <c r="X240" s="35" t="str">
        <f aca="false">IF(A240="","",IFERROR(INT(A240*1),""))</f>
        <v/>
      </c>
      <c r="Y240" s="32" t="str">
        <f aca="false">IF(OR(X240="",NOT(OR(V240="Diesel",V240="Petrol"))),"",MAX(IF(O240="",0,COUNTIFS($O$2:$O$501,O240,$X$2:$X$501,X240,$V$2:$V$501,"Diesel")+COUNTIFS($O$2:$O$501,O240,$X$2:$X$501,X240,$V$2:$V$501,"Petrol")),IF(R240="",0,COUNTIFS($R$2:$R$501,R240,$X$2:$X$501,X240,$V$2:$V$501,"Diesel")+COUNTIFS($R$2:$R$501,R240,$X$2:$X$501,X240,$V$2:$V$501,"Petrol"))))</f>
        <v/>
      </c>
      <c r="Z240" s="32" t="str">
        <f aca="false">IF(OR(R240="",TRIM(I240&amp;"")="",NOT(OR(V240="Diesel",V240="Petrol"))),"",IFERROR(_xlfn.MAXIFS($I$2:$I$501,$R$2:$R$501,R240,$I$2:$I$501,"&lt;"&amp;I240,$V$2:$V$501,"&lt;&gt;AdBlue",$V$2:$V$501,"&lt;&gt;Other"),""))</f>
        <v/>
      </c>
      <c r="AA240" s="32" t="str">
        <f aca="false">IF(OR(Z240="",N(Z240)=0),"",I240-Z240)</f>
        <v/>
      </c>
      <c r="AB240" s="32" t="str">
        <f aca="false">IF(OR(R240="",TRIM(I240&amp;"")="",X240=""),"",IFERROR(_xlfn.MAXIFS($I$2:$I$501,$R$2:$R$501,R240,$X$2:$X$501,"&lt;"&amp;X240),""))</f>
        <v/>
      </c>
      <c r="AC240" s="32" t="str">
        <f aca="false">IF(V240="Other","Not fuel, ","")&amp;IFERROR(IF(AND(T240&lt;&gt;"",OR(AND(V240="Diesel",T240&lt;&gt;"Diesel"),AND(V240="Petrol",T240&lt;&gt;"Petrol",T240&lt;&gt;"Plug-in hybrid"),AND(V240="Electric",T240&lt;&gt;"Electric",T240&lt;&gt;"Plug-in hybrid"))),"Wrong fuel for this van, ",""),"")&amp;IFERROR(IF(AND(OR(V240="Diesel",V240="Petrol"),N(U240)&gt;0,G240*1&gt;N(U240)*(1+TankMargin)),"More than the tank holds, ",""),"")&amp;IF(AND(TRIM(D240&amp;"")&lt;&gt;"",Q240&lt;&gt;"",SUBSTITUTE(UPPER(Q240)," ","")&lt;&gt;R240),"Card used in another van, ","")&amp;IF(AND(TRIM(D240&amp;"")&lt;&gt;"",S240=0),"Not one of your vans, ","")&amp;IF(AND(A240&lt;&gt;"",R240="",O240&lt;&gt;"",P240=0),"Card not on your Vans list, ","")&amp;IF(N(Y240)&gt;1,"Filled twice that day, ","")&amp;IFERROR(IF(AND(AA240&lt;&gt;"",AA240&lt;MinMiles),"Only "&amp;TEXT(AA240,"#,##0")&amp;" miles since the previous fill, ",""),"")&amp;IFERROR(IF(AND(AB240&lt;&gt;"",N(AB240)&gt;0,I240*1&lt;N(AB240)),"Pump mileage lower than before, ",""),"")&amp;IFERROR(IF(AND(TRIM(I240&amp;"")&lt;&gt;"",TRIM(K240&amp;"")&lt;&gt;"",ABS(I240*1-K240*1)&gt;MileTolerance),"Pump mileage off from the odometer, ",""),"")&amp;IF(J240="No","No receipt from the driver, ","")&amp;IFERROR(IF(AND(W240&lt;&gt;"",OR(W240&lt;DayStart,W240&gt;DayEnd)),"Outside working hours, ",""),"")&amp;IFERROR(IF(AND(X240&lt;&gt;"",WEEKDAY(X240,2)=6,FlagSat="Yes"),"Saturday, ",""),"")&amp;IFERROR(IF(AND(X240&lt;&gt;"",WEEKDAY(X240,2)=7,FlagSun="Yes"),"Sunday, ",""),"")&amp;IF(AND(FlagPremium="Yes",OR(V240="Diesel",V240="Petrol"),OR(ISNUMBER(SEARCH("super",F240)),ISNUMBER(SEARCH("premium",F240)),ISNUMBER(SEARCH("ultimate",F240)),ISNUMBER(SEARCH("v-power",F240)),ISNUMBER(SEARCH("momentum",F240)),ISNUMBER(SEARCH("supreme",F240)))),"Premium fuel, ","")</f>
        <v/>
      </c>
      <c r="AD240" s="32" t="n">
        <f aca="false">IF(AC240="",0,1)</f>
        <v>0</v>
      </c>
      <c r="AE240" s="32" t="n">
        <f aca="false">IF(A240="",0,1)</f>
        <v>0</v>
      </c>
    </row>
    <row r="241" customFormat="false" ht="15" hidden="false" customHeight="false" outlineLevel="0" collapsed="false">
      <c r="A241" s="24"/>
      <c r="B241" s="25"/>
      <c r="C241" s="21"/>
      <c r="D241" s="19"/>
      <c r="E241" s="19"/>
      <c r="F241" s="19"/>
      <c r="G241" s="26"/>
      <c r="H241" s="27"/>
      <c r="I241" s="28"/>
      <c r="J241" s="19"/>
      <c r="K241" s="28"/>
      <c r="L241" s="29" t="str">
        <f aca="false">IF(AC241="","",LEFT(AC241,LEN(AC241)-2))</f>
        <v/>
      </c>
      <c r="M241" s="30"/>
      <c r="N241" s="30"/>
      <c r="O241" s="32" t="str">
        <f aca="false">IF(TRIM(C241&amp;"")="","",RIGHT(SUBSTITUTE(SUBSTITUTE(C241&amp;""," ",""),"*",""),4))</f>
        <v/>
      </c>
      <c r="P241" s="32" t="n">
        <f aca="false">IF(O241="",0,IFERROR(MATCH(O241,Vans!$D$2:$D$51,0),IFERROR(MATCH(VALUE(O241),Vans!$D$2:$D$51,0),0)))</f>
        <v>0</v>
      </c>
      <c r="Q241" s="32" t="str">
        <f aca="false">IF(P241=0,"",INDEX(Vans!$A$2:$A$51,P241)&amp;"")</f>
        <v/>
      </c>
      <c r="R241" s="32" t="str">
        <f aca="false">IF(A241="","",IF(TRIM(D241&amp;"")&lt;&gt;"",SUBSTITUTE(UPPER(TRIM(D241&amp;""))," ",""),SUBSTITUTE(UPPER(Q241)," ","")))</f>
        <v/>
      </c>
      <c r="S241" s="32" t="n">
        <f aca="false">IF(R241="",0,IFERROR(MATCH(R241,Vans!$G$2:$G$51,0),0))</f>
        <v>0</v>
      </c>
      <c r="T241" s="32" t="str">
        <f aca="false">IF(S241=0,"",INDEX(Vans!$B$2:$B$51,S241)&amp;"")</f>
        <v/>
      </c>
      <c r="U241" s="32" t="str">
        <f aca="false">IF(S241=0,"",INDEX(Vans!$C$2:$C$51,S241))</f>
        <v/>
      </c>
      <c r="V241" s="32" t="str">
        <f aca="false">IF(TRIM(F241&amp;"")="","",IF(ISNUMBER(SEARCH("adblue",F241)),"AdBlue",IF(OR(ISNUMBER(SEARCH("diesel",F241)),ISNUMBER(SEARCH("derv",F241)),ISNUMBER(SEARCH("ulsd",F241))),"Diesel",IF(OR(ISNUMBER(SEARCH("unleaded",F241)),ISNUMBER(SEARCH("petrol",F241)),ISNUMBER(SEARCH("ulp",F241))),"Petrol",IF(OR(ISNUMBER(SEARCH("electric",F241)),ISNUMBER(SEARCH("charg",F241)),ISNUMBER(SEARCH("kwh",F241))),"Electric","Other")))))</f>
        <v/>
      </c>
      <c r="W241" s="34" t="str">
        <f aca="false">IF(TRIM(B241&amp;"")&lt;&gt;"",IFERROR(MOD(B241*1,1),""),IF(A241="","",IFERROR(IF(MOD(A241*1,1)&gt;0,MOD(A241*1,1),""),"")))</f>
        <v/>
      </c>
      <c r="X241" s="35" t="str">
        <f aca="false">IF(A241="","",IFERROR(INT(A241*1),""))</f>
        <v/>
      </c>
      <c r="Y241" s="32" t="str">
        <f aca="false">IF(OR(X241="",NOT(OR(V241="Diesel",V241="Petrol"))),"",MAX(IF(O241="",0,COUNTIFS($O$2:$O$501,O241,$X$2:$X$501,X241,$V$2:$V$501,"Diesel")+COUNTIFS($O$2:$O$501,O241,$X$2:$X$501,X241,$V$2:$V$501,"Petrol")),IF(R241="",0,COUNTIFS($R$2:$R$501,R241,$X$2:$X$501,X241,$V$2:$V$501,"Diesel")+COUNTIFS($R$2:$R$501,R241,$X$2:$X$501,X241,$V$2:$V$501,"Petrol"))))</f>
        <v/>
      </c>
      <c r="Z241" s="32" t="str">
        <f aca="false">IF(OR(R241="",TRIM(I241&amp;"")="",NOT(OR(V241="Diesel",V241="Petrol"))),"",IFERROR(_xlfn.MAXIFS($I$2:$I$501,$R$2:$R$501,R241,$I$2:$I$501,"&lt;"&amp;I241,$V$2:$V$501,"&lt;&gt;AdBlue",$V$2:$V$501,"&lt;&gt;Other"),""))</f>
        <v/>
      </c>
      <c r="AA241" s="32" t="str">
        <f aca="false">IF(OR(Z241="",N(Z241)=0),"",I241-Z241)</f>
        <v/>
      </c>
      <c r="AB241" s="32" t="str">
        <f aca="false">IF(OR(R241="",TRIM(I241&amp;"")="",X241=""),"",IFERROR(_xlfn.MAXIFS($I$2:$I$501,$R$2:$R$501,R241,$X$2:$X$501,"&lt;"&amp;X241),""))</f>
        <v/>
      </c>
      <c r="AC241" s="32" t="str">
        <f aca="false">IF(V241="Other","Not fuel, ","")&amp;IFERROR(IF(AND(T241&lt;&gt;"",OR(AND(V241="Diesel",T241&lt;&gt;"Diesel"),AND(V241="Petrol",T241&lt;&gt;"Petrol",T241&lt;&gt;"Plug-in hybrid"),AND(V241="Electric",T241&lt;&gt;"Electric",T241&lt;&gt;"Plug-in hybrid"))),"Wrong fuel for this van, ",""),"")&amp;IFERROR(IF(AND(OR(V241="Diesel",V241="Petrol"),N(U241)&gt;0,G241*1&gt;N(U241)*(1+TankMargin)),"More than the tank holds, ",""),"")&amp;IF(AND(TRIM(D241&amp;"")&lt;&gt;"",Q241&lt;&gt;"",SUBSTITUTE(UPPER(Q241)," ","")&lt;&gt;R241),"Card used in another van, ","")&amp;IF(AND(TRIM(D241&amp;"")&lt;&gt;"",S241=0),"Not one of your vans, ","")&amp;IF(AND(A241&lt;&gt;"",R241="",O241&lt;&gt;"",P241=0),"Card not on your Vans list, ","")&amp;IF(N(Y241)&gt;1,"Filled twice that day, ","")&amp;IFERROR(IF(AND(AA241&lt;&gt;"",AA241&lt;MinMiles),"Only "&amp;TEXT(AA241,"#,##0")&amp;" miles since the previous fill, ",""),"")&amp;IFERROR(IF(AND(AB241&lt;&gt;"",N(AB241)&gt;0,I241*1&lt;N(AB241)),"Pump mileage lower than before, ",""),"")&amp;IFERROR(IF(AND(TRIM(I241&amp;"")&lt;&gt;"",TRIM(K241&amp;"")&lt;&gt;"",ABS(I241*1-K241*1)&gt;MileTolerance),"Pump mileage off from the odometer, ",""),"")&amp;IF(J241="No","No receipt from the driver, ","")&amp;IFERROR(IF(AND(W241&lt;&gt;"",OR(W241&lt;DayStart,W241&gt;DayEnd)),"Outside working hours, ",""),"")&amp;IFERROR(IF(AND(X241&lt;&gt;"",WEEKDAY(X241,2)=6,FlagSat="Yes"),"Saturday, ",""),"")&amp;IFERROR(IF(AND(X241&lt;&gt;"",WEEKDAY(X241,2)=7,FlagSun="Yes"),"Sunday, ",""),"")&amp;IF(AND(FlagPremium="Yes",OR(V241="Diesel",V241="Petrol"),OR(ISNUMBER(SEARCH("super",F241)),ISNUMBER(SEARCH("premium",F241)),ISNUMBER(SEARCH("ultimate",F241)),ISNUMBER(SEARCH("v-power",F241)),ISNUMBER(SEARCH("momentum",F241)),ISNUMBER(SEARCH("supreme",F241)))),"Premium fuel, ","")</f>
        <v/>
      </c>
      <c r="AD241" s="32" t="n">
        <f aca="false">IF(AC241="",0,1)</f>
        <v>0</v>
      </c>
      <c r="AE241" s="32" t="n">
        <f aca="false">IF(A241="",0,1)</f>
        <v>0</v>
      </c>
    </row>
    <row r="242" customFormat="false" ht="15" hidden="false" customHeight="false" outlineLevel="0" collapsed="false">
      <c r="A242" s="24"/>
      <c r="B242" s="25"/>
      <c r="C242" s="21"/>
      <c r="D242" s="19"/>
      <c r="E242" s="19"/>
      <c r="F242" s="19"/>
      <c r="G242" s="26"/>
      <c r="H242" s="27"/>
      <c r="I242" s="28"/>
      <c r="J242" s="19"/>
      <c r="K242" s="28"/>
      <c r="L242" s="29" t="str">
        <f aca="false">IF(AC242="","",LEFT(AC242,LEN(AC242)-2))</f>
        <v/>
      </c>
      <c r="M242" s="30"/>
      <c r="N242" s="30"/>
      <c r="O242" s="32" t="str">
        <f aca="false">IF(TRIM(C242&amp;"")="","",RIGHT(SUBSTITUTE(SUBSTITUTE(C242&amp;""," ",""),"*",""),4))</f>
        <v/>
      </c>
      <c r="P242" s="32" t="n">
        <f aca="false">IF(O242="",0,IFERROR(MATCH(O242,Vans!$D$2:$D$51,0),IFERROR(MATCH(VALUE(O242),Vans!$D$2:$D$51,0),0)))</f>
        <v>0</v>
      </c>
      <c r="Q242" s="32" t="str">
        <f aca="false">IF(P242=0,"",INDEX(Vans!$A$2:$A$51,P242)&amp;"")</f>
        <v/>
      </c>
      <c r="R242" s="32" t="str">
        <f aca="false">IF(A242="","",IF(TRIM(D242&amp;"")&lt;&gt;"",SUBSTITUTE(UPPER(TRIM(D242&amp;""))," ",""),SUBSTITUTE(UPPER(Q242)," ","")))</f>
        <v/>
      </c>
      <c r="S242" s="32" t="n">
        <f aca="false">IF(R242="",0,IFERROR(MATCH(R242,Vans!$G$2:$G$51,0),0))</f>
        <v>0</v>
      </c>
      <c r="T242" s="32" t="str">
        <f aca="false">IF(S242=0,"",INDEX(Vans!$B$2:$B$51,S242)&amp;"")</f>
        <v/>
      </c>
      <c r="U242" s="32" t="str">
        <f aca="false">IF(S242=0,"",INDEX(Vans!$C$2:$C$51,S242))</f>
        <v/>
      </c>
      <c r="V242" s="32" t="str">
        <f aca="false">IF(TRIM(F242&amp;"")="","",IF(ISNUMBER(SEARCH("adblue",F242)),"AdBlue",IF(OR(ISNUMBER(SEARCH("diesel",F242)),ISNUMBER(SEARCH("derv",F242)),ISNUMBER(SEARCH("ulsd",F242))),"Diesel",IF(OR(ISNUMBER(SEARCH("unleaded",F242)),ISNUMBER(SEARCH("petrol",F242)),ISNUMBER(SEARCH("ulp",F242))),"Petrol",IF(OR(ISNUMBER(SEARCH("electric",F242)),ISNUMBER(SEARCH("charg",F242)),ISNUMBER(SEARCH("kwh",F242))),"Electric","Other")))))</f>
        <v/>
      </c>
      <c r="W242" s="34" t="str">
        <f aca="false">IF(TRIM(B242&amp;"")&lt;&gt;"",IFERROR(MOD(B242*1,1),""),IF(A242="","",IFERROR(IF(MOD(A242*1,1)&gt;0,MOD(A242*1,1),""),"")))</f>
        <v/>
      </c>
      <c r="X242" s="35" t="str">
        <f aca="false">IF(A242="","",IFERROR(INT(A242*1),""))</f>
        <v/>
      </c>
      <c r="Y242" s="32" t="str">
        <f aca="false">IF(OR(X242="",NOT(OR(V242="Diesel",V242="Petrol"))),"",MAX(IF(O242="",0,COUNTIFS($O$2:$O$501,O242,$X$2:$X$501,X242,$V$2:$V$501,"Diesel")+COUNTIFS($O$2:$O$501,O242,$X$2:$X$501,X242,$V$2:$V$501,"Petrol")),IF(R242="",0,COUNTIFS($R$2:$R$501,R242,$X$2:$X$501,X242,$V$2:$V$501,"Diesel")+COUNTIFS($R$2:$R$501,R242,$X$2:$X$501,X242,$V$2:$V$501,"Petrol"))))</f>
        <v/>
      </c>
      <c r="Z242" s="32" t="str">
        <f aca="false">IF(OR(R242="",TRIM(I242&amp;"")="",NOT(OR(V242="Diesel",V242="Petrol"))),"",IFERROR(_xlfn.MAXIFS($I$2:$I$501,$R$2:$R$501,R242,$I$2:$I$501,"&lt;"&amp;I242,$V$2:$V$501,"&lt;&gt;AdBlue",$V$2:$V$501,"&lt;&gt;Other"),""))</f>
        <v/>
      </c>
      <c r="AA242" s="32" t="str">
        <f aca="false">IF(OR(Z242="",N(Z242)=0),"",I242-Z242)</f>
        <v/>
      </c>
      <c r="AB242" s="32" t="str">
        <f aca="false">IF(OR(R242="",TRIM(I242&amp;"")="",X242=""),"",IFERROR(_xlfn.MAXIFS($I$2:$I$501,$R$2:$R$501,R242,$X$2:$X$501,"&lt;"&amp;X242),""))</f>
        <v/>
      </c>
      <c r="AC242" s="32" t="str">
        <f aca="false">IF(V242="Other","Not fuel, ","")&amp;IFERROR(IF(AND(T242&lt;&gt;"",OR(AND(V242="Diesel",T242&lt;&gt;"Diesel"),AND(V242="Petrol",T242&lt;&gt;"Petrol",T242&lt;&gt;"Plug-in hybrid"),AND(V242="Electric",T242&lt;&gt;"Electric",T242&lt;&gt;"Plug-in hybrid"))),"Wrong fuel for this van, ",""),"")&amp;IFERROR(IF(AND(OR(V242="Diesel",V242="Petrol"),N(U242)&gt;0,G242*1&gt;N(U242)*(1+TankMargin)),"More than the tank holds, ",""),"")&amp;IF(AND(TRIM(D242&amp;"")&lt;&gt;"",Q242&lt;&gt;"",SUBSTITUTE(UPPER(Q242)," ","")&lt;&gt;R242),"Card used in another van, ","")&amp;IF(AND(TRIM(D242&amp;"")&lt;&gt;"",S242=0),"Not one of your vans, ","")&amp;IF(AND(A242&lt;&gt;"",R242="",O242&lt;&gt;"",P242=0),"Card not on your Vans list, ","")&amp;IF(N(Y242)&gt;1,"Filled twice that day, ","")&amp;IFERROR(IF(AND(AA242&lt;&gt;"",AA242&lt;MinMiles),"Only "&amp;TEXT(AA242,"#,##0")&amp;" miles since the previous fill, ",""),"")&amp;IFERROR(IF(AND(AB242&lt;&gt;"",N(AB242)&gt;0,I242*1&lt;N(AB242)),"Pump mileage lower than before, ",""),"")&amp;IFERROR(IF(AND(TRIM(I242&amp;"")&lt;&gt;"",TRIM(K242&amp;"")&lt;&gt;"",ABS(I242*1-K242*1)&gt;MileTolerance),"Pump mileage off from the odometer, ",""),"")&amp;IF(J242="No","No receipt from the driver, ","")&amp;IFERROR(IF(AND(W242&lt;&gt;"",OR(W242&lt;DayStart,W242&gt;DayEnd)),"Outside working hours, ",""),"")&amp;IFERROR(IF(AND(X242&lt;&gt;"",WEEKDAY(X242,2)=6,FlagSat="Yes"),"Saturday, ",""),"")&amp;IFERROR(IF(AND(X242&lt;&gt;"",WEEKDAY(X242,2)=7,FlagSun="Yes"),"Sunday, ",""),"")&amp;IF(AND(FlagPremium="Yes",OR(V242="Diesel",V242="Petrol"),OR(ISNUMBER(SEARCH("super",F242)),ISNUMBER(SEARCH("premium",F242)),ISNUMBER(SEARCH("ultimate",F242)),ISNUMBER(SEARCH("v-power",F242)),ISNUMBER(SEARCH("momentum",F242)),ISNUMBER(SEARCH("supreme",F242)))),"Premium fuel, ","")</f>
        <v/>
      </c>
      <c r="AD242" s="32" t="n">
        <f aca="false">IF(AC242="",0,1)</f>
        <v>0</v>
      </c>
      <c r="AE242" s="32" t="n">
        <f aca="false">IF(A242="",0,1)</f>
        <v>0</v>
      </c>
    </row>
    <row r="243" customFormat="false" ht="15" hidden="false" customHeight="false" outlineLevel="0" collapsed="false">
      <c r="A243" s="24"/>
      <c r="B243" s="25"/>
      <c r="C243" s="21"/>
      <c r="D243" s="19"/>
      <c r="E243" s="19"/>
      <c r="F243" s="19"/>
      <c r="G243" s="26"/>
      <c r="H243" s="27"/>
      <c r="I243" s="28"/>
      <c r="J243" s="19"/>
      <c r="K243" s="28"/>
      <c r="L243" s="29" t="str">
        <f aca="false">IF(AC243="","",LEFT(AC243,LEN(AC243)-2))</f>
        <v/>
      </c>
      <c r="M243" s="30"/>
      <c r="N243" s="30"/>
      <c r="O243" s="32" t="str">
        <f aca="false">IF(TRIM(C243&amp;"")="","",RIGHT(SUBSTITUTE(SUBSTITUTE(C243&amp;""," ",""),"*",""),4))</f>
        <v/>
      </c>
      <c r="P243" s="32" t="n">
        <f aca="false">IF(O243="",0,IFERROR(MATCH(O243,Vans!$D$2:$D$51,0),IFERROR(MATCH(VALUE(O243),Vans!$D$2:$D$51,0),0)))</f>
        <v>0</v>
      </c>
      <c r="Q243" s="32" t="str">
        <f aca="false">IF(P243=0,"",INDEX(Vans!$A$2:$A$51,P243)&amp;"")</f>
        <v/>
      </c>
      <c r="R243" s="32" t="str">
        <f aca="false">IF(A243="","",IF(TRIM(D243&amp;"")&lt;&gt;"",SUBSTITUTE(UPPER(TRIM(D243&amp;""))," ",""),SUBSTITUTE(UPPER(Q243)," ","")))</f>
        <v/>
      </c>
      <c r="S243" s="32" t="n">
        <f aca="false">IF(R243="",0,IFERROR(MATCH(R243,Vans!$G$2:$G$51,0),0))</f>
        <v>0</v>
      </c>
      <c r="T243" s="32" t="str">
        <f aca="false">IF(S243=0,"",INDEX(Vans!$B$2:$B$51,S243)&amp;"")</f>
        <v/>
      </c>
      <c r="U243" s="32" t="str">
        <f aca="false">IF(S243=0,"",INDEX(Vans!$C$2:$C$51,S243))</f>
        <v/>
      </c>
      <c r="V243" s="32" t="str">
        <f aca="false">IF(TRIM(F243&amp;"")="","",IF(ISNUMBER(SEARCH("adblue",F243)),"AdBlue",IF(OR(ISNUMBER(SEARCH("diesel",F243)),ISNUMBER(SEARCH("derv",F243)),ISNUMBER(SEARCH("ulsd",F243))),"Diesel",IF(OR(ISNUMBER(SEARCH("unleaded",F243)),ISNUMBER(SEARCH("petrol",F243)),ISNUMBER(SEARCH("ulp",F243))),"Petrol",IF(OR(ISNUMBER(SEARCH("electric",F243)),ISNUMBER(SEARCH("charg",F243)),ISNUMBER(SEARCH("kwh",F243))),"Electric","Other")))))</f>
        <v/>
      </c>
      <c r="W243" s="34" t="str">
        <f aca="false">IF(TRIM(B243&amp;"")&lt;&gt;"",IFERROR(MOD(B243*1,1),""),IF(A243="","",IFERROR(IF(MOD(A243*1,1)&gt;0,MOD(A243*1,1),""),"")))</f>
        <v/>
      </c>
      <c r="X243" s="35" t="str">
        <f aca="false">IF(A243="","",IFERROR(INT(A243*1),""))</f>
        <v/>
      </c>
      <c r="Y243" s="32" t="str">
        <f aca="false">IF(OR(X243="",NOT(OR(V243="Diesel",V243="Petrol"))),"",MAX(IF(O243="",0,COUNTIFS($O$2:$O$501,O243,$X$2:$X$501,X243,$V$2:$V$501,"Diesel")+COUNTIFS($O$2:$O$501,O243,$X$2:$X$501,X243,$V$2:$V$501,"Petrol")),IF(R243="",0,COUNTIFS($R$2:$R$501,R243,$X$2:$X$501,X243,$V$2:$V$501,"Diesel")+COUNTIFS($R$2:$R$501,R243,$X$2:$X$501,X243,$V$2:$V$501,"Petrol"))))</f>
        <v/>
      </c>
      <c r="Z243" s="32" t="str">
        <f aca="false">IF(OR(R243="",TRIM(I243&amp;"")="",NOT(OR(V243="Diesel",V243="Petrol"))),"",IFERROR(_xlfn.MAXIFS($I$2:$I$501,$R$2:$R$501,R243,$I$2:$I$501,"&lt;"&amp;I243,$V$2:$V$501,"&lt;&gt;AdBlue",$V$2:$V$501,"&lt;&gt;Other"),""))</f>
        <v/>
      </c>
      <c r="AA243" s="32" t="str">
        <f aca="false">IF(OR(Z243="",N(Z243)=0),"",I243-Z243)</f>
        <v/>
      </c>
      <c r="AB243" s="32" t="str">
        <f aca="false">IF(OR(R243="",TRIM(I243&amp;"")="",X243=""),"",IFERROR(_xlfn.MAXIFS($I$2:$I$501,$R$2:$R$501,R243,$X$2:$X$501,"&lt;"&amp;X243),""))</f>
        <v/>
      </c>
      <c r="AC243" s="32" t="str">
        <f aca="false">IF(V243="Other","Not fuel, ","")&amp;IFERROR(IF(AND(T243&lt;&gt;"",OR(AND(V243="Diesel",T243&lt;&gt;"Diesel"),AND(V243="Petrol",T243&lt;&gt;"Petrol",T243&lt;&gt;"Plug-in hybrid"),AND(V243="Electric",T243&lt;&gt;"Electric",T243&lt;&gt;"Plug-in hybrid"))),"Wrong fuel for this van, ",""),"")&amp;IFERROR(IF(AND(OR(V243="Diesel",V243="Petrol"),N(U243)&gt;0,G243*1&gt;N(U243)*(1+TankMargin)),"More than the tank holds, ",""),"")&amp;IF(AND(TRIM(D243&amp;"")&lt;&gt;"",Q243&lt;&gt;"",SUBSTITUTE(UPPER(Q243)," ","")&lt;&gt;R243),"Card used in another van, ","")&amp;IF(AND(TRIM(D243&amp;"")&lt;&gt;"",S243=0),"Not one of your vans, ","")&amp;IF(AND(A243&lt;&gt;"",R243="",O243&lt;&gt;"",P243=0),"Card not on your Vans list, ","")&amp;IF(N(Y243)&gt;1,"Filled twice that day, ","")&amp;IFERROR(IF(AND(AA243&lt;&gt;"",AA243&lt;MinMiles),"Only "&amp;TEXT(AA243,"#,##0")&amp;" miles since the previous fill, ",""),"")&amp;IFERROR(IF(AND(AB243&lt;&gt;"",N(AB243)&gt;0,I243*1&lt;N(AB243)),"Pump mileage lower than before, ",""),"")&amp;IFERROR(IF(AND(TRIM(I243&amp;"")&lt;&gt;"",TRIM(K243&amp;"")&lt;&gt;"",ABS(I243*1-K243*1)&gt;MileTolerance),"Pump mileage off from the odometer, ",""),"")&amp;IF(J243="No","No receipt from the driver, ","")&amp;IFERROR(IF(AND(W243&lt;&gt;"",OR(W243&lt;DayStart,W243&gt;DayEnd)),"Outside working hours, ",""),"")&amp;IFERROR(IF(AND(X243&lt;&gt;"",WEEKDAY(X243,2)=6,FlagSat="Yes"),"Saturday, ",""),"")&amp;IFERROR(IF(AND(X243&lt;&gt;"",WEEKDAY(X243,2)=7,FlagSun="Yes"),"Sunday, ",""),"")&amp;IF(AND(FlagPremium="Yes",OR(V243="Diesel",V243="Petrol"),OR(ISNUMBER(SEARCH("super",F243)),ISNUMBER(SEARCH("premium",F243)),ISNUMBER(SEARCH("ultimate",F243)),ISNUMBER(SEARCH("v-power",F243)),ISNUMBER(SEARCH("momentum",F243)),ISNUMBER(SEARCH("supreme",F243)))),"Premium fuel, ","")</f>
        <v/>
      </c>
      <c r="AD243" s="32" t="n">
        <f aca="false">IF(AC243="",0,1)</f>
        <v>0</v>
      </c>
      <c r="AE243" s="32" t="n">
        <f aca="false">IF(A243="",0,1)</f>
        <v>0</v>
      </c>
    </row>
    <row r="244" customFormat="false" ht="15" hidden="false" customHeight="false" outlineLevel="0" collapsed="false">
      <c r="A244" s="24"/>
      <c r="B244" s="25"/>
      <c r="C244" s="21"/>
      <c r="D244" s="19"/>
      <c r="E244" s="19"/>
      <c r="F244" s="19"/>
      <c r="G244" s="26"/>
      <c r="H244" s="27"/>
      <c r="I244" s="28"/>
      <c r="J244" s="19"/>
      <c r="K244" s="28"/>
      <c r="L244" s="29" t="str">
        <f aca="false">IF(AC244="","",LEFT(AC244,LEN(AC244)-2))</f>
        <v/>
      </c>
      <c r="M244" s="30"/>
      <c r="N244" s="30"/>
      <c r="O244" s="32" t="str">
        <f aca="false">IF(TRIM(C244&amp;"")="","",RIGHT(SUBSTITUTE(SUBSTITUTE(C244&amp;""," ",""),"*",""),4))</f>
        <v/>
      </c>
      <c r="P244" s="32" t="n">
        <f aca="false">IF(O244="",0,IFERROR(MATCH(O244,Vans!$D$2:$D$51,0),IFERROR(MATCH(VALUE(O244),Vans!$D$2:$D$51,0),0)))</f>
        <v>0</v>
      </c>
      <c r="Q244" s="32" t="str">
        <f aca="false">IF(P244=0,"",INDEX(Vans!$A$2:$A$51,P244)&amp;"")</f>
        <v/>
      </c>
      <c r="R244" s="32" t="str">
        <f aca="false">IF(A244="","",IF(TRIM(D244&amp;"")&lt;&gt;"",SUBSTITUTE(UPPER(TRIM(D244&amp;""))," ",""),SUBSTITUTE(UPPER(Q244)," ","")))</f>
        <v/>
      </c>
      <c r="S244" s="32" t="n">
        <f aca="false">IF(R244="",0,IFERROR(MATCH(R244,Vans!$G$2:$G$51,0),0))</f>
        <v>0</v>
      </c>
      <c r="T244" s="32" t="str">
        <f aca="false">IF(S244=0,"",INDEX(Vans!$B$2:$B$51,S244)&amp;"")</f>
        <v/>
      </c>
      <c r="U244" s="32" t="str">
        <f aca="false">IF(S244=0,"",INDEX(Vans!$C$2:$C$51,S244))</f>
        <v/>
      </c>
      <c r="V244" s="32" t="str">
        <f aca="false">IF(TRIM(F244&amp;"")="","",IF(ISNUMBER(SEARCH("adblue",F244)),"AdBlue",IF(OR(ISNUMBER(SEARCH("diesel",F244)),ISNUMBER(SEARCH("derv",F244)),ISNUMBER(SEARCH("ulsd",F244))),"Diesel",IF(OR(ISNUMBER(SEARCH("unleaded",F244)),ISNUMBER(SEARCH("petrol",F244)),ISNUMBER(SEARCH("ulp",F244))),"Petrol",IF(OR(ISNUMBER(SEARCH("electric",F244)),ISNUMBER(SEARCH("charg",F244)),ISNUMBER(SEARCH("kwh",F244))),"Electric","Other")))))</f>
        <v/>
      </c>
      <c r="W244" s="34" t="str">
        <f aca="false">IF(TRIM(B244&amp;"")&lt;&gt;"",IFERROR(MOD(B244*1,1),""),IF(A244="","",IFERROR(IF(MOD(A244*1,1)&gt;0,MOD(A244*1,1),""),"")))</f>
        <v/>
      </c>
      <c r="X244" s="35" t="str">
        <f aca="false">IF(A244="","",IFERROR(INT(A244*1),""))</f>
        <v/>
      </c>
      <c r="Y244" s="32" t="str">
        <f aca="false">IF(OR(X244="",NOT(OR(V244="Diesel",V244="Petrol"))),"",MAX(IF(O244="",0,COUNTIFS($O$2:$O$501,O244,$X$2:$X$501,X244,$V$2:$V$501,"Diesel")+COUNTIFS($O$2:$O$501,O244,$X$2:$X$501,X244,$V$2:$V$501,"Petrol")),IF(R244="",0,COUNTIFS($R$2:$R$501,R244,$X$2:$X$501,X244,$V$2:$V$501,"Diesel")+COUNTIFS($R$2:$R$501,R244,$X$2:$X$501,X244,$V$2:$V$501,"Petrol"))))</f>
        <v/>
      </c>
      <c r="Z244" s="32" t="str">
        <f aca="false">IF(OR(R244="",TRIM(I244&amp;"")="",NOT(OR(V244="Diesel",V244="Petrol"))),"",IFERROR(_xlfn.MAXIFS($I$2:$I$501,$R$2:$R$501,R244,$I$2:$I$501,"&lt;"&amp;I244,$V$2:$V$501,"&lt;&gt;AdBlue",$V$2:$V$501,"&lt;&gt;Other"),""))</f>
        <v/>
      </c>
      <c r="AA244" s="32" t="str">
        <f aca="false">IF(OR(Z244="",N(Z244)=0),"",I244-Z244)</f>
        <v/>
      </c>
      <c r="AB244" s="32" t="str">
        <f aca="false">IF(OR(R244="",TRIM(I244&amp;"")="",X244=""),"",IFERROR(_xlfn.MAXIFS($I$2:$I$501,$R$2:$R$501,R244,$X$2:$X$501,"&lt;"&amp;X244),""))</f>
        <v/>
      </c>
      <c r="AC244" s="32" t="str">
        <f aca="false">IF(V244="Other","Not fuel, ","")&amp;IFERROR(IF(AND(T244&lt;&gt;"",OR(AND(V244="Diesel",T244&lt;&gt;"Diesel"),AND(V244="Petrol",T244&lt;&gt;"Petrol",T244&lt;&gt;"Plug-in hybrid"),AND(V244="Electric",T244&lt;&gt;"Electric",T244&lt;&gt;"Plug-in hybrid"))),"Wrong fuel for this van, ",""),"")&amp;IFERROR(IF(AND(OR(V244="Diesel",V244="Petrol"),N(U244)&gt;0,G244*1&gt;N(U244)*(1+TankMargin)),"More than the tank holds, ",""),"")&amp;IF(AND(TRIM(D244&amp;"")&lt;&gt;"",Q244&lt;&gt;"",SUBSTITUTE(UPPER(Q244)," ","")&lt;&gt;R244),"Card used in another van, ","")&amp;IF(AND(TRIM(D244&amp;"")&lt;&gt;"",S244=0),"Not one of your vans, ","")&amp;IF(AND(A244&lt;&gt;"",R244="",O244&lt;&gt;"",P244=0),"Card not on your Vans list, ","")&amp;IF(N(Y244)&gt;1,"Filled twice that day, ","")&amp;IFERROR(IF(AND(AA244&lt;&gt;"",AA244&lt;MinMiles),"Only "&amp;TEXT(AA244,"#,##0")&amp;" miles since the previous fill, ",""),"")&amp;IFERROR(IF(AND(AB244&lt;&gt;"",N(AB244)&gt;0,I244*1&lt;N(AB244)),"Pump mileage lower than before, ",""),"")&amp;IFERROR(IF(AND(TRIM(I244&amp;"")&lt;&gt;"",TRIM(K244&amp;"")&lt;&gt;"",ABS(I244*1-K244*1)&gt;MileTolerance),"Pump mileage off from the odometer, ",""),"")&amp;IF(J244="No","No receipt from the driver, ","")&amp;IFERROR(IF(AND(W244&lt;&gt;"",OR(W244&lt;DayStart,W244&gt;DayEnd)),"Outside working hours, ",""),"")&amp;IFERROR(IF(AND(X244&lt;&gt;"",WEEKDAY(X244,2)=6,FlagSat="Yes"),"Saturday, ",""),"")&amp;IFERROR(IF(AND(X244&lt;&gt;"",WEEKDAY(X244,2)=7,FlagSun="Yes"),"Sunday, ",""),"")&amp;IF(AND(FlagPremium="Yes",OR(V244="Diesel",V244="Petrol"),OR(ISNUMBER(SEARCH("super",F244)),ISNUMBER(SEARCH("premium",F244)),ISNUMBER(SEARCH("ultimate",F244)),ISNUMBER(SEARCH("v-power",F244)),ISNUMBER(SEARCH("momentum",F244)),ISNUMBER(SEARCH("supreme",F244)))),"Premium fuel, ","")</f>
        <v/>
      </c>
      <c r="AD244" s="32" t="n">
        <f aca="false">IF(AC244="",0,1)</f>
        <v>0</v>
      </c>
      <c r="AE244" s="32" t="n">
        <f aca="false">IF(A244="",0,1)</f>
        <v>0</v>
      </c>
    </row>
    <row r="245" customFormat="false" ht="15" hidden="false" customHeight="false" outlineLevel="0" collapsed="false">
      <c r="A245" s="24"/>
      <c r="B245" s="25"/>
      <c r="C245" s="21"/>
      <c r="D245" s="19"/>
      <c r="E245" s="19"/>
      <c r="F245" s="19"/>
      <c r="G245" s="26"/>
      <c r="H245" s="27"/>
      <c r="I245" s="28"/>
      <c r="J245" s="19"/>
      <c r="K245" s="28"/>
      <c r="L245" s="29" t="str">
        <f aca="false">IF(AC245="","",LEFT(AC245,LEN(AC245)-2))</f>
        <v/>
      </c>
      <c r="M245" s="30"/>
      <c r="N245" s="30"/>
      <c r="O245" s="32" t="str">
        <f aca="false">IF(TRIM(C245&amp;"")="","",RIGHT(SUBSTITUTE(SUBSTITUTE(C245&amp;""," ",""),"*",""),4))</f>
        <v/>
      </c>
      <c r="P245" s="32" t="n">
        <f aca="false">IF(O245="",0,IFERROR(MATCH(O245,Vans!$D$2:$D$51,0),IFERROR(MATCH(VALUE(O245),Vans!$D$2:$D$51,0),0)))</f>
        <v>0</v>
      </c>
      <c r="Q245" s="32" t="str">
        <f aca="false">IF(P245=0,"",INDEX(Vans!$A$2:$A$51,P245)&amp;"")</f>
        <v/>
      </c>
      <c r="R245" s="32" t="str">
        <f aca="false">IF(A245="","",IF(TRIM(D245&amp;"")&lt;&gt;"",SUBSTITUTE(UPPER(TRIM(D245&amp;""))," ",""),SUBSTITUTE(UPPER(Q245)," ","")))</f>
        <v/>
      </c>
      <c r="S245" s="32" t="n">
        <f aca="false">IF(R245="",0,IFERROR(MATCH(R245,Vans!$G$2:$G$51,0),0))</f>
        <v>0</v>
      </c>
      <c r="T245" s="32" t="str">
        <f aca="false">IF(S245=0,"",INDEX(Vans!$B$2:$B$51,S245)&amp;"")</f>
        <v/>
      </c>
      <c r="U245" s="32" t="str">
        <f aca="false">IF(S245=0,"",INDEX(Vans!$C$2:$C$51,S245))</f>
        <v/>
      </c>
      <c r="V245" s="32" t="str">
        <f aca="false">IF(TRIM(F245&amp;"")="","",IF(ISNUMBER(SEARCH("adblue",F245)),"AdBlue",IF(OR(ISNUMBER(SEARCH("diesel",F245)),ISNUMBER(SEARCH("derv",F245)),ISNUMBER(SEARCH("ulsd",F245))),"Diesel",IF(OR(ISNUMBER(SEARCH("unleaded",F245)),ISNUMBER(SEARCH("petrol",F245)),ISNUMBER(SEARCH("ulp",F245))),"Petrol",IF(OR(ISNUMBER(SEARCH("electric",F245)),ISNUMBER(SEARCH("charg",F245)),ISNUMBER(SEARCH("kwh",F245))),"Electric","Other")))))</f>
        <v/>
      </c>
      <c r="W245" s="34" t="str">
        <f aca="false">IF(TRIM(B245&amp;"")&lt;&gt;"",IFERROR(MOD(B245*1,1),""),IF(A245="","",IFERROR(IF(MOD(A245*1,1)&gt;0,MOD(A245*1,1),""),"")))</f>
        <v/>
      </c>
      <c r="X245" s="35" t="str">
        <f aca="false">IF(A245="","",IFERROR(INT(A245*1),""))</f>
        <v/>
      </c>
      <c r="Y245" s="32" t="str">
        <f aca="false">IF(OR(X245="",NOT(OR(V245="Diesel",V245="Petrol"))),"",MAX(IF(O245="",0,COUNTIFS($O$2:$O$501,O245,$X$2:$X$501,X245,$V$2:$V$501,"Diesel")+COUNTIFS($O$2:$O$501,O245,$X$2:$X$501,X245,$V$2:$V$501,"Petrol")),IF(R245="",0,COUNTIFS($R$2:$R$501,R245,$X$2:$X$501,X245,$V$2:$V$501,"Diesel")+COUNTIFS($R$2:$R$501,R245,$X$2:$X$501,X245,$V$2:$V$501,"Petrol"))))</f>
        <v/>
      </c>
      <c r="Z245" s="32" t="str">
        <f aca="false">IF(OR(R245="",TRIM(I245&amp;"")="",NOT(OR(V245="Diesel",V245="Petrol"))),"",IFERROR(_xlfn.MAXIFS($I$2:$I$501,$R$2:$R$501,R245,$I$2:$I$501,"&lt;"&amp;I245,$V$2:$V$501,"&lt;&gt;AdBlue",$V$2:$V$501,"&lt;&gt;Other"),""))</f>
        <v/>
      </c>
      <c r="AA245" s="32" t="str">
        <f aca="false">IF(OR(Z245="",N(Z245)=0),"",I245-Z245)</f>
        <v/>
      </c>
      <c r="AB245" s="32" t="str">
        <f aca="false">IF(OR(R245="",TRIM(I245&amp;"")="",X245=""),"",IFERROR(_xlfn.MAXIFS($I$2:$I$501,$R$2:$R$501,R245,$X$2:$X$501,"&lt;"&amp;X245),""))</f>
        <v/>
      </c>
      <c r="AC245" s="32" t="str">
        <f aca="false">IF(V245="Other","Not fuel, ","")&amp;IFERROR(IF(AND(T245&lt;&gt;"",OR(AND(V245="Diesel",T245&lt;&gt;"Diesel"),AND(V245="Petrol",T245&lt;&gt;"Petrol",T245&lt;&gt;"Plug-in hybrid"),AND(V245="Electric",T245&lt;&gt;"Electric",T245&lt;&gt;"Plug-in hybrid"))),"Wrong fuel for this van, ",""),"")&amp;IFERROR(IF(AND(OR(V245="Diesel",V245="Petrol"),N(U245)&gt;0,G245*1&gt;N(U245)*(1+TankMargin)),"More than the tank holds, ",""),"")&amp;IF(AND(TRIM(D245&amp;"")&lt;&gt;"",Q245&lt;&gt;"",SUBSTITUTE(UPPER(Q245)," ","")&lt;&gt;R245),"Card used in another van, ","")&amp;IF(AND(TRIM(D245&amp;"")&lt;&gt;"",S245=0),"Not one of your vans, ","")&amp;IF(AND(A245&lt;&gt;"",R245="",O245&lt;&gt;"",P245=0),"Card not on your Vans list, ","")&amp;IF(N(Y245)&gt;1,"Filled twice that day, ","")&amp;IFERROR(IF(AND(AA245&lt;&gt;"",AA245&lt;MinMiles),"Only "&amp;TEXT(AA245,"#,##0")&amp;" miles since the previous fill, ",""),"")&amp;IFERROR(IF(AND(AB245&lt;&gt;"",N(AB245)&gt;0,I245*1&lt;N(AB245)),"Pump mileage lower than before, ",""),"")&amp;IFERROR(IF(AND(TRIM(I245&amp;"")&lt;&gt;"",TRIM(K245&amp;"")&lt;&gt;"",ABS(I245*1-K245*1)&gt;MileTolerance),"Pump mileage off from the odometer, ",""),"")&amp;IF(J245="No","No receipt from the driver, ","")&amp;IFERROR(IF(AND(W245&lt;&gt;"",OR(W245&lt;DayStart,W245&gt;DayEnd)),"Outside working hours, ",""),"")&amp;IFERROR(IF(AND(X245&lt;&gt;"",WEEKDAY(X245,2)=6,FlagSat="Yes"),"Saturday, ",""),"")&amp;IFERROR(IF(AND(X245&lt;&gt;"",WEEKDAY(X245,2)=7,FlagSun="Yes"),"Sunday, ",""),"")&amp;IF(AND(FlagPremium="Yes",OR(V245="Diesel",V245="Petrol"),OR(ISNUMBER(SEARCH("super",F245)),ISNUMBER(SEARCH("premium",F245)),ISNUMBER(SEARCH("ultimate",F245)),ISNUMBER(SEARCH("v-power",F245)),ISNUMBER(SEARCH("momentum",F245)),ISNUMBER(SEARCH("supreme",F245)))),"Premium fuel, ","")</f>
        <v/>
      </c>
      <c r="AD245" s="32" t="n">
        <f aca="false">IF(AC245="",0,1)</f>
        <v>0</v>
      </c>
      <c r="AE245" s="32" t="n">
        <f aca="false">IF(A245="",0,1)</f>
        <v>0</v>
      </c>
    </row>
    <row r="246" customFormat="false" ht="15" hidden="false" customHeight="false" outlineLevel="0" collapsed="false">
      <c r="A246" s="24"/>
      <c r="B246" s="25"/>
      <c r="C246" s="21"/>
      <c r="D246" s="19"/>
      <c r="E246" s="19"/>
      <c r="F246" s="19"/>
      <c r="G246" s="26"/>
      <c r="H246" s="27"/>
      <c r="I246" s="28"/>
      <c r="J246" s="19"/>
      <c r="K246" s="28"/>
      <c r="L246" s="29" t="str">
        <f aca="false">IF(AC246="","",LEFT(AC246,LEN(AC246)-2))</f>
        <v/>
      </c>
      <c r="M246" s="30"/>
      <c r="N246" s="30"/>
      <c r="O246" s="32" t="str">
        <f aca="false">IF(TRIM(C246&amp;"")="","",RIGHT(SUBSTITUTE(SUBSTITUTE(C246&amp;""," ",""),"*",""),4))</f>
        <v/>
      </c>
      <c r="P246" s="32" t="n">
        <f aca="false">IF(O246="",0,IFERROR(MATCH(O246,Vans!$D$2:$D$51,0),IFERROR(MATCH(VALUE(O246),Vans!$D$2:$D$51,0),0)))</f>
        <v>0</v>
      </c>
      <c r="Q246" s="32" t="str">
        <f aca="false">IF(P246=0,"",INDEX(Vans!$A$2:$A$51,P246)&amp;"")</f>
        <v/>
      </c>
      <c r="R246" s="32" t="str">
        <f aca="false">IF(A246="","",IF(TRIM(D246&amp;"")&lt;&gt;"",SUBSTITUTE(UPPER(TRIM(D246&amp;""))," ",""),SUBSTITUTE(UPPER(Q246)," ","")))</f>
        <v/>
      </c>
      <c r="S246" s="32" t="n">
        <f aca="false">IF(R246="",0,IFERROR(MATCH(R246,Vans!$G$2:$G$51,0),0))</f>
        <v>0</v>
      </c>
      <c r="T246" s="32" t="str">
        <f aca="false">IF(S246=0,"",INDEX(Vans!$B$2:$B$51,S246)&amp;"")</f>
        <v/>
      </c>
      <c r="U246" s="32" t="str">
        <f aca="false">IF(S246=0,"",INDEX(Vans!$C$2:$C$51,S246))</f>
        <v/>
      </c>
      <c r="V246" s="32" t="str">
        <f aca="false">IF(TRIM(F246&amp;"")="","",IF(ISNUMBER(SEARCH("adblue",F246)),"AdBlue",IF(OR(ISNUMBER(SEARCH("diesel",F246)),ISNUMBER(SEARCH("derv",F246)),ISNUMBER(SEARCH("ulsd",F246))),"Diesel",IF(OR(ISNUMBER(SEARCH("unleaded",F246)),ISNUMBER(SEARCH("petrol",F246)),ISNUMBER(SEARCH("ulp",F246))),"Petrol",IF(OR(ISNUMBER(SEARCH("electric",F246)),ISNUMBER(SEARCH("charg",F246)),ISNUMBER(SEARCH("kwh",F246))),"Electric","Other")))))</f>
        <v/>
      </c>
      <c r="W246" s="34" t="str">
        <f aca="false">IF(TRIM(B246&amp;"")&lt;&gt;"",IFERROR(MOD(B246*1,1),""),IF(A246="","",IFERROR(IF(MOD(A246*1,1)&gt;0,MOD(A246*1,1),""),"")))</f>
        <v/>
      </c>
      <c r="X246" s="35" t="str">
        <f aca="false">IF(A246="","",IFERROR(INT(A246*1),""))</f>
        <v/>
      </c>
      <c r="Y246" s="32" t="str">
        <f aca="false">IF(OR(X246="",NOT(OR(V246="Diesel",V246="Petrol"))),"",MAX(IF(O246="",0,COUNTIFS($O$2:$O$501,O246,$X$2:$X$501,X246,$V$2:$V$501,"Diesel")+COUNTIFS($O$2:$O$501,O246,$X$2:$X$501,X246,$V$2:$V$501,"Petrol")),IF(R246="",0,COUNTIFS($R$2:$R$501,R246,$X$2:$X$501,X246,$V$2:$V$501,"Diesel")+COUNTIFS($R$2:$R$501,R246,$X$2:$X$501,X246,$V$2:$V$501,"Petrol"))))</f>
        <v/>
      </c>
      <c r="Z246" s="32" t="str">
        <f aca="false">IF(OR(R246="",TRIM(I246&amp;"")="",NOT(OR(V246="Diesel",V246="Petrol"))),"",IFERROR(_xlfn.MAXIFS($I$2:$I$501,$R$2:$R$501,R246,$I$2:$I$501,"&lt;"&amp;I246,$V$2:$V$501,"&lt;&gt;AdBlue",$V$2:$V$501,"&lt;&gt;Other"),""))</f>
        <v/>
      </c>
      <c r="AA246" s="32" t="str">
        <f aca="false">IF(OR(Z246="",N(Z246)=0),"",I246-Z246)</f>
        <v/>
      </c>
      <c r="AB246" s="32" t="str">
        <f aca="false">IF(OR(R246="",TRIM(I246&amp;"")="",X246=""),"",IFERROR(_xlfn.MAXIFS($I$2:$I$501,$R$2:$R$501,R246,$X$2:$X$501,"&lt;"&amp;X246),""))</f>
        <v/>
      </c>
      <c r="AC246" s="32" t="str">
        <f aca="false">IF(V246="Other","Not fuel, ","")&amp;IFERROR(IF(AND(T246&lt;&gt;"",OR(AND(V246="Diesel",T246&lt;&gt;"Diesel"),AND(V246="Petrol",T246&lt;&gt;"Petrol",T246&lt;&gt;"Plug-in hybrid"),AND(V246="Electric",T246&lt;&gt;"Electric",T246&lt;&gt;"Plug-in hybrid"))),"Wrong fuel for this van, ",""),"")&amp;IFERROR(IF(AND(OR(V246="Diesel",V246="Petrol"),N(U246)&gt;0,G246*1&gt;N(U246)*(1+TankMargin)),"More than the tank holds, ",""),"")&amp;IF(AND(TRIM(D246&amp;"")&lt;&gt;"",Q246&lt;&gt;"",SUBSTITUTE(UPPER(Q246)," ","")&lt;&gt;R246),"Card used in another van, ","")&amp;IF(AND(TRIM(D246&amp;"")&lt;&gt;"",S246=0),"Not one of your vans, ","")&amp;IF(AND(A246&lt;&gt;"",R246="",O246&lt;&gt;"",P246=0),"Card not on your Vans list, ","")&amp;IF(N(Y246)&gt;1,"Filled twice that day, ","")&amp;IFERROR(IF(AND(AA246&lt;&gt;"",AA246&lt;MinMiles),"Only "&amp;TEXT(AA246,"#,##0")&amp;" miles since the previous fill, ",""),"")&amp;IFERROR(IF(AND(AB246&lt;&gt;"",N(AB246)&gt;0,I246*1&lt;N(AB246)),"Pump mileage lower than before, ",""),"")&amp;IFERROR(IF(AND(TRIM(I246&amp;"")&lt;&gt;"",TRIM(K246&amp;"")&lt;&gt;"",ABS(I246*1-K246*1)&gt;MileTolerance),"Pump mileage off from the odometer, ",""),"")&amp;IF(J246="No","No receipt from the driver, ","")&amp;IFERROR(IF(AND(W246&lt;&gt;"",OR(W246&lt;DayStart,W246&gt;DayEnd)),"Outside working hours, ",""),"")&amp;IFERROR(IF(AND(X246&lt;&gt;"",WEEKDAY(X246,2)=6,FlagSat="Yes"),"Saturday, ",""),"")&amp;IFERROR(IF(AND(X246&lt;&gt;"",WEEKDAY(X246,2)=7,FlagSun="Yes"),"Sunday, ",""),"")&amp;IF(AND(FlagPremium="Yes",OR(V246="Diesel",V246="Petrol"),OR(ISNUMBER(SEARCH("super",F246)),ISNUMBER(SEARCH("premium",F246)),ISNUMBER(SEARCH("ultimate",F246)),ISNUMBER(SEARCH("v-power",F246)),ISNUMBER(SEARCH("momentum",F246)),ISNUMBER(SEARCH("supreme",F246)))),"Premium fuel, ","")</f>
        <v/>
      </c>
      <c r="AD246" s="32" t="n">
        <f aca="false">IF(AC246="",0,1)</f>
        <v>0</v>
      </c>
      <c r="AE246" s="32" t="n">
        <f aca="false">IF(A246="",0,1)</f>
        <v>0</v>
      </c>
    </row>
    <row r="247" customFormat="false" ht="15" hidden="false" customHeight="false" outlineLevel="0" collapsed="false">
      <c r="A247" s="24"/>
      <c r="B247" s="25"/>
      <c r="C247" s="21"/>
      <c r="D247" s="19"/>
      <c r="E247" s="19"/>
      <c r="F247" s="19"/>
      <c r="G247" s="26"/>
      <c r="H247" s="27"/>
      <c r="I247" s="28"/>
      <c r="J247" s="19"/>
      <c r="K247" s="28"/>
      <c r="L247" s="29" t="str">
        <f aca="false">IF(AC247="","",LEFT(AC247,LEN(AC247)-2))</f>
        <v/>
      </c>
      <c r="M247" s="30"/>
      <c r="N247" s="30"/>
      <c r="O247" s="32" t="str">
        <f aca="false">IF(TRIM(C247&amp;"")="","",RIGHT(SUBSTITUTE(SUBSTITUTE(C247&amp;""," ",""),"*",""),4))</f>
        <v/>
      </c>
      <c r="P247" s="32" t="n">
        <f aca="false">IF(O247="",0,IFERROR(MATCH(O247,Vans!$D$2:$D$51,0),IFERROR(MATCH(VALUE(O247),Vans!$D$2:$D$51,0),0)))</f>
        <v>0</v>
      </c>
      <c r="Q247" s="32" t="str">
        <f aca="false">IF(P247=0,"",INDEX(Vans!$A$2:$A$51,P247)&amp;"")</f>
        <v/>
      </c>
      <c r="R247" s="32" t="str">
        <f aca="false">IF(A247="","",IF(TRIM(D247&amp;"")&lt;&gt;"",SUBSTITUTE(UPPER(TRIM(D247&amp;""))," ",""),SUBSTITUTE(UPPER(Q247)," ","")))</f>
        <v/>
      </c>
      <c r="S247" s="32" t="n">
        <f aca="false">IF(R247="",0,IFERROR(MATCH(R247,Vans!$G$2:$G$51,0),0))</f>
        <v>0</v>
      </c>
      <c r="T247" s="32" t="str">
        <f aca="false">IF(S247=0,"",INDEX(Vans!$B$2:$B$51,S247)&amp;"")</f>
        <v/>
      </c>
      <c r="U247" s="32" t="str">
        <f aca="false">IF(S247=0,"",INDEX(Vans!$C$2:$C$51,S247))</f>
        <v/>
      </c>
      <c r="V247" s="32" t="str">
        <f aca="false">IF(TRIM(F247&amp;"")="","",IF(ISNUMBER(SEARCH("adblue",F247)),"AdBlue",IF(OR(ISNUMBER(SEARCH("diesel",F247)),ISNUMBER(SEARCH("derv",F247)),ISNUMBER(SEARCH("ulsd",F247))),"Diesel",IF(OR(ISNUMBER(SEARCH("unleaded",F247)),ISNUMBER(SEARCH("petrol",F247)),ISNUMBER(SEARCH("ulp",F247))),"Petrol",IF(OR(ISNUMBER(SEARCH("electric",F247)),ISNUMBER(SEARCH("charg",F247)),ISNUMBER(SEARCH("kwh",F247))),"Electric","Other")))))</f>
        <v/>
      </c>
      <c r="W247" s="34" t="str">
        <f aca="false">IF(TRIM(B247&amp;"")&lt;&gt;"",IFERROR(MOD(B247*1,1),""),IF(A247="","",IFERROR(IF(MOD(A247*1,1)&gt;0,MOD(A247*1,1),""),"")))</f>
        <v/>
      </c>
      <c r="X247" s="35" t="str">
        <f aca="false">IF(A247="","",IFERROR(INT(A247*1),""))</f>
        <v/>
      </c>
      <c r="Y247" s="32" t="str">
        <f aca="false">IF(OR(X247="",NOT(OR(V247="Diesel",V247="Petrol"))),"",MAX(IF(O247="",0,COUNTIFS($O$2:$O$501,O247,$X$2:$X$501,X247,$V$2:$V$501,"Diesel")+COUNTIFS($O$2:$O$501,O247,$X$2:$X$501,X247,$V$2:$V$501,"Petrol")),IF(R247="",0,COUNTIFS($R$2:$R$501,R247,$X$2:$X$501,X247,$V$2:$V$501,"Diesel")+COUNTIFS($R$2:$R$501,R247,$X$2:$X$501,X247,$V$2:$V$501,"Petrol"))))</f>
        <v/>
      </c>
      <c r="Z247" s="32" t="str">
        <f aca="false">IF(OR(R247="",TRIM(I247&amp;"")="",NOT(OR(V247="Diesel",V247="Petrol"))),"",IFERROR(_xlfn.MAXIFS($I$2:$I$501,$R$2:$R$501,R247,$I$2:$I$501,"&lt;"&amp;I247,$V$2:$V$501,"&lt;&gt;AdBlue",$V$2:$V$501,"&lt;&gt;Other"),""))</f>
        <v/>
      </c>
      <c r="AA247" s="32" t="str">
        <f aca="false">IF(OR(Z247="",N(Z247)=0),"",I247-Z247)</f>
        <v/>
      </c>
      <c r="AB247" s="32" t="str">
        <f aca="false">IF(OR(R247="",TRIM(I247&amp;"")="",X247=""),"",IFERROR(_xlfn.MAXIFS($I$2:$I$501,$R$2:$R$501,R247,$X$2:$X$501,"&lt;"&amp;X247),""))</f>
        <v/>
      </c>
      <c r="AC247" s="32" t="str">
        <f aca="false">IF(V247="Other","Not fuel, ","")&amp;IFERROR(IF(AND(T247&lt;&gt;"",OR(AND(V247="Diesel",T247&lt;&gt;"Diesel"),AND(V247="Petrol",T247&lt;&gt;"Petrol",T247&lt;&gt;"Plug-in hybrid"),AND(V247="Electric",T247&lt;&gt;"Electric",T247&lt;&gt;"Plug-in hybrid"))),"Wrong fuel for this van, ",""),"")&amp;IFERROR(IF(AND(OR(V247="Diesel",V247="Petrol"),N(U247)&gt;0,G247*1&gt;N(U247)*(1+TankMargin)),"More than the tank holds, ",""),"")&amp;IF(AND(TRIM(D247&amp;"")&lt;&gt;"",Q247&lt;&gt;"",SUBSTITUTE(UPPER(Q247)," ","")&lt;&gt;R247),"Card used in another van, ","")&amp;IF(AND(TRIM(D247&amp;"")&lt;&gt;"",S247=0),"Not one of your vans, ","")&amp;IF(AND(A247&lt;&gt;"",R247="",O247&lt;&gt;"",P247=0),"Card not on your Vans list, ","")&amp;IF(N(Y247)&gt;1,"Filled twice that day, ","")&amp;IFERROR(IF(AND(AA247&lt;&gt;"",AA247&lt;MinMiles),"Only "&amp;TEXT(AA247,"#,##0")&amp;" miles since the previous fill, ",""),"")&amp;IFERROR(IF(AND(AB247&lt;&gt;"",N(AB247)&gt;0,I247*1&lt;N(AB247)),"Pump mileage lower than before, ",""),"")&amp;IFERROR(IF(AND(TRIM(I247&amp;"")&lt;&gt;"",TRIM(K247&amp;"")&lt;&gt;"",ABS(I247*1-K247*1)&gt;MileTolerance),"Pump mileage off from the odometer, ",""),"")&amp;IF(J247="No","No receipt from the driver, ","")&amp;IFERROR(IF(AND(W247&lt;&gt;"",OR(W247&lt;DayStart,W247&gt;DayEnd)),"Outside working hours, ",""),"")&amp;IFERROR(IF(AND(X247&lt;&gt;"",WEEKDAY(X247,2)=6,FlagSat="Yes"),"Saturday, ",""),"")&amp;IFERROR(IF(AND(X247&lt;&gt;"",WEEKDAY(X247,2)=7,FlagSun="Yes"),"Sunday, ",""),"")&amp;IF(AND(FlagPremium="Yes",OR(V247="Diesel",V247="Petrol"),OR(ISNUMBER(SEARCH("super",F247)),ISNUMBER(SEARCH("premium",F247)),ISNUMBER(SEARCH("ultimate",F247)),ISNUMBER(SEARCH("v-power",F247)),ISNUMBER(SEARCH("momentum",F247)),ISNUMBER(SEARCH("supreme",F247)))),"Premium fuel, ","")</f>
        <v/>
      </c>
      <c r="AD247" s="32" t="n">
        <f aca="false">IF(AC247="",0,1)</f>
        <v>0</v>
      </c>
      <c r="AE247" s="32" t="n">
        <f aca="false">IF(A247="",0,1)</f>
        <v>0</v>
      </c>
    </row>
    <row r="248" customFormat="false" ht="15" hidden="false" customHeight="false" outlineLevel="0" collapsed="false">
      <c r="A248" s="24"/>
      <c r="B248" s="25"/>
      <c r="C248" s="21"/>
      <c r="D248" s="19"/>
      <c r="E248" s="19"/>
      <c r="F248" s="19"/>
      <c r="G248" s="26"/>
      <c r="H248" s="27"/>
      <c r="I248" s="28"/>
      <c r="J248" s="19"/>
      <c r="K248" s="28"/>
      <c r="L248" s="29" t="str">
        <f aca="false">IF(AC248="","",LEFT(AC248,LEN(AC248)-2))</f>
        <v/>
      </c>
      <c r="M248" s="30"/>
      <c r="N248" s="30"/>
      <c r="O248" s="32" t="str">
        <f aca="false">IF(TRIM(C248&amp;"")="","",RIGHT(SUBSTITUTE(SUBSTITUTE(C248&amp;""," ",""),"*",""),4))</f>
        <v/>
      </c>
      <c r="P248" s="32" t="n">
        <f aca="false">IF(O248="",0,IFERROR(MATCH(O248,Vans!$D$2:$D$51,0),IFERROR(MATCH(VALUE(O248),Vans!$D$2:$D$51,0),0)))</f>
        <v>0</v>
      </c>
      <c r="Q248" s="32" t="str">
        <f aca="false">IF(P248=0,"",INDEX(Vans!$A$2:$A$51,P248)&amp;"")</f>
        <v/>
      </c>
      <c r="R248" s="32" t="str">
        <f aca="false">IF(A248="","",IF(TRIM(D248&amp;"")&lt;&gt;"",SUBSTITUTE(UPPER(TRIM(D248&amp;""))," ",""),SUBSTITUTE(UPPER(Q248)," ","")))</f>
        <v/>
      </c>
      <c r="S248" s="32" t="n">
        <f aca="false">IF(R248="",0,IFERROR(MATCH(R248,Vans!$G$2:$G$51,0),0))</f>
        <v>0</v>
      </c>
      <c r="T248" s="32" t="str">
        <f aca="false">IF(S248=0,"",INDEX(Vans!$B$2:$B$51,S248)&amp;"")</f>
        <v/>
      </c>
      <c r="U248" s="32" t="str">
        <f aca="false">IF(S248=0,"",INDEX(Vans!$C$2:$C$51,S248))</f>
        <v/>
      </c>
      <c r="V248" s="32" t="str">
        <f aca="false">IF(TRIM(F248&amp;"")="","",IF(ISNUMBER(SEARCH("adblue",F248)),"AdBlue",IF(OR(ISNUMBER(SEARCH("diesel",F248)),ISNUMBER(SEARCH("derv",F248)),ISNUMBER(SEARCH("ulsd",F248))),"Diesel",IF(OR(ISNUMBER(SEARCH("unleaded",F248)),ISNUMBER(SEARCH("petrol",F248)),ISNUMBER(SEARCH("ulp",F248))),"Petrol",IF(OR(ISNUMBER(SEARCH("electric",F248)),ISNUMBER(SEARCH("charg",F248)),ISNUMBER(SEARCH("kwh",F248))),"Electric","Other")))))</f>
        <v/>
      </c>
      <c r="W248" s="34" t="str">
        <f aca="false">IF(TRIM(B248&amp;"")&lt;&gt;"",IFERROR(MOD(B248*1,1),""),IF(A248="","",IFERROR(IF(MOD(A248*1,1)&gt;0,MOD(A248*1,1),""),"")))</f>
        <v/>
      </c>
      <c r="X248" s="35" t="str">
        <f aca="false">IF(A248="","",IFERROR(INT(A248*1),""))</f>
        <v/>
      </c>
      <c r="Y248" s="32" t="str">
        <f aca="false">IF(OR(X248="",NOT(OR(V248="Diesel",V248="Petrol"))),"",MAX(IF(O248="",0,COUNTIFS($O$2:$O$501,O248,$X$2:$X$501,X248,$V$2:$V$501,"Diesel")+COUNTIFS($O$2:$O$501,O248,$X$2:$X$501,X248,$V$2:$V$501,"Petrol")),IF(R248="",0,COUNTIFS($R$2:$R$501,R248,$X$2:$X$501,X248,$V$2:$V$501,"Diesel")+COUNTIFS($R$2:$R$501,R248,$X$2:$X$501,X248,$V$2:$V$501,"Petrol"))))</f>
        <v/>
      </c>
      <c r="Z248" s="32" t="str">
        <f aca="false">IF(OR(R248="",TRIM(I248&amp;"")="",NOT(OR(V248="Diesel",V248="Petrol"))),"",IFERROR(_xlfn.MAXIFS($I$2:$I$501,$R$2:$R$501,R248,$I$2:$I$501,"&lt;"&amp;I248,$V$2:$V$501,"&lt;&gt;AdBlue",$V$2:$V$501,"&lt;&gt;Other"),""))</f>
        <v/>
      </c>
      <c r="AA248" s="32" t="str">
        <f aca="false">IF(OR(Z248="",N(Z248)=0),"",I248-Z248)</f>
        <v/>
      </c>
      <c r="AB248" s="32" t="str">
        <f aca="false">IF(OR(R248="",TRIM(I248&amp;"")="",X248=""),"",IFERROR(_xlfn.MAXIFS($I$2:$I$501,$R$2:$R$501,R248,$X$2:$X$501,"&lt;"&amp;X248),""))</f>
        <v/>
      </c>
      <c r="AC248" s="32" t="str">
        <f aca="false">IF(V248="Other","Not fuel, ","")&amp;IFERROR(IF(AND(T248&lt;&gt;"",OR(AND(V248="Diesel",T248&lt;&gt;"Diesel"),AND(V248="Petrol",T248&lt;&gt;"Petrol",T248&lt;&gt;"Plug-in hybrid"),AND(V248="Electric",T248&lt;&gt;"Electric",T248&lt;&gt;"Plug-in hybrid"))),"Wrong fuel for this van, ",""),"")&amp;IFERROR(IF(AND(OR(V248="Diesel",V248="Petrol"),N(U248)&gt;0,G248*1&gt;N(U248)*(1+TankMargin)),"More than the tank holds, ",""),"")&amp;IF(AND(TRIM(D248&amp;"")&lt;&gt;"",Q248&lt;&gt;"",SUBSTITUTE(UPPER(Q248)," ","")&lt;&gt;R248),"Card used in another van, ","")&amp;IF(AND(TRIM(D248&amp;"")&lt;&gt;"",S248=0),"Not one of your vans, ","")&amp;IF(AND(A248&lt;&gt;"",R248="",O248&lt;&gt;"",P248=0),"Card not on your Vans list, ","")&amp;IF(N(Y248)&gt;1,"Filled twice that day, ","")&amp;IFERROR(IF(AND(AA248&lt;&gt;"",AA248&lt;MinMiles),"Only "&amp;TEXT(AA248,"#,##0")&amp;" miles since the previous fill, ",""),"")&amp;IFERROR(IF(AND(AB248&lt;&gt;"",N(AB248)&gt;0,I248*1&lt;N(AB248)),"Pump mileage lower than before, ",""),"")&amp;IFERROR(IF(AND(TRIM(I248&amp;"")&lt;&gt;"",TRIM(K248&amp;"")&lt;&gt;"",ABS(I248*1-K248*1)&gt;MileTolerance),"Pump mileage off from the odometer, ",""),"")&amp;IF(J248="No","No receipt from the driver, ","")&amp;IFERROR(IF(AND(W248&lt;&gt;"",OR(W248&lt;DayStart,W248&gt;DayEnd)),"Outside working hours, ",""),"")&amp;IFERROR(IF(AND(X248&lt;&gt;"",WEEKDAY(X248,2)=6,FlagSat="Yes"),"Saturday, ",""),"")&amp;IFERROR(IF(AND(X248&lt;&gt;"",WEEKDAY(X248,2)=7,FlagSun="Yes"),"Sunday, ",""),"")&amp;IF(AND(FlagPremium="Yes",OR(V248="Diesel",V248="Petrol"),OR(ISNUMBER(SEARCH("super",F248)),ISNUMBER(SEARCH("premium",F248)),ISNUMBER(SEARCH("ultimate",F248)),ISNUMBER(SEARCH("v-power",F248)),ISNUMBER(SEARCH("momentum",F248)),ISNUMBER(SEARCH("supreme",F248)))),"Premium fuel, ","")</f>
        <v/>
      </c>
      <c r="AD248" s="32" t="n">
        <f aca="false">IF(AC248="",0,1)</f>
        <v>0</v>
      </c>
      <c r="AE248" s="32" t="n">
        <f aca="false">IF(A248="",0,1)</f>
        <v>0</v>
      </c>
    </row>
    <row r="249" customFormat="false" ht="15" hidden="false" customHeight="false" outlineLevel="0" collapsed="false">
      <c r="A249" s="24"/>
      <c r="B249" s="25"/>
      <c r="C249" s="21"/>
      <c r="D249" s="19"/>
      <c r="E249" s="19"/>
      <c r="F249" s="19"/>
      <c r="G249" s="26"/>
      <c r="H249" s="27"/>
      <c r="I249" s="28"/>
      <c r="J249" s="19"/>
      <c r="K249" s="28"/>
      <c r="L249" s="29" t="str">
        <f aca="false">IF(AC249="","",LEFT(AC249,LEN(AC249)-2))</f>
        <v/>
      </c>
      <c r="M249" s="30"/>
      <c r="N249" s="30"/>
      <c r="O249" s="32" t="str">
        <f aca="false">IF(TRIM(C249&amp;"")="","",RIGHT(SUBSTITUTE(SUBSTITUTE(C249&amp;""," ",""),"*",""),4))</f>
        <v/>
      </c>
      <c r="P249" s="32" t="n">
        <f aca="false">IF(O249="",0,IFERROR(MATCH(O249,Vans!$D$2:$D$51,0),IFERROR(MATCH(VALUE(O249),Vans!$D$2:$D$51,0),0)))</f>
        <v>0</v>
      </c>
      <c r="Q249" s="32" t="str">
        <f aca="false">IF(P249=0,"",INDEX(Vans!$A$2:$A$51,P249)&amp;"")</f>
        <v/>
      </c>
      <c r="R249" s="32" t="str">
        <f aca="false">IF(A249="","",IF(TRIM(D249&amp;"")&lt;&gt;"",SUBSTITUTE(UPPER(TRIM(D249&amp;""))," ",""),SUBSTITUTE(UPPER(Q249)," ","")))</f>
        <v/>
      </c>
      <c r="S249" s="32" t="n">
        <f aca="false">IF(R249="",0,IFERROR(MATCH(R249,Vans!$G$2:$G$51,0),0))</f>
        <v>0</v>
      </c>
      <c r="T249" s="32" t="str">
        <f aca="false">IF(S249=0,"",INDEX(Vans!$B$2:$B$51,S249)&amp;"")</f>
        <v/>
      </c>
      <c r="U249" s="32" t="str">
        <f aca="false">IF(S249=0,"",INDEX(Vans!$C$2:$C$51,S249))</f>
        <v/>
      </c>
      <c r="V249" s="32" t="str">
        <f aca="false">IF(TRIM(F249&amp;"")="","",IF(ISNUMBER(SEARCH("adblue",F249)),"AdBlue",IF(OR(ISNUMBER(SEARCH("diesel",F249)),ISNUMBER(SEARCH("derv",F249)),ISNUMBER(SEARCH("ulsd",F249))),"Diesel",IF(OR(ISNUMBER(SEARCH("unleaded",F249)),ISNUMBER(SEARCH("petrol",F249)),ISNUMBER(SEARCH("ulp",F249))),"Petrol",IF(OR(ISNUMBER(SEARCH("electric",F249)),ISNUMBER(SEARCH("charg",F249)),ISNUMBER(SEARCH("kwh",F249))),"Electric","Other")))))</f>
        <v/>
      </c>
      <c r="W249" s="34" t="str">
        <f aca="false">IF(TRIM(B249&amp;"")&lt;&gt;"",IFERROR(MOD(B249*1,1),""),IF(A249="","",IFERROR(IF(MOD(A249*1,1)&gt;0,MOD(A249*1,1),""),"")))</f>
        <v/>
      </c>
      <c r="X249" s="35" t="str">
        <f aca="false">IF(A249="","",IFERROR(INT(A249*1),""))</f>
        <v/>
      </c>
      <c r="Y249" s="32" t="str">
        <f aca="false">IF(OR(X249="",NOT(OR(V249="Diesel",V249="Petrol"))),"",MAX(IF(O249="",0,COUNTIFS($O$2:$O$501,O249,$X$2:$X$501,X249,$V$2:$V$501,"Diesel")+COUNTIFS($O$2:$O$501,O249,$X$2:$X$501,X249,$V$2:$V$501,"Petrol")),IF(R249="",0,COUNTIFS($R$2:$R$501,R249,$X$2:$X$501,X249,$V$2:$V$501,"Diesel")+COUNTIFS($R$2:$R$501,R249,$X$2:$X$501,X249,$V$2:$V$501,"Petrol"))))</f>
        <v/>
      </c>
      <c r="Z249" s="32" t="str">
        <f aca="false">IF(OR(R249="",TRIM(I249&amp;"")="",NOT(OR(V249="Diesel",V249="Petrol"))),"",IFERROR(_xlfn.MAXIFS($I$2:$I$501,$R$2:$R$501,R249,$I$2:$I$501,"&lt;"&amp;I249,$V$2:$V$501,"&lt;&gt;AdBlue",$V$2:$V$501,"&lt;&gt;Other"),""))</f>
        <v/>
      </c>
      <c r="AA249" s="32" t="str">
        <f aca="false">IF(OR(Z249="",N(Z249)=0),"",I249-Z249)</f>
        <v/>
      </c>
      <c r="AB249" s="32" t="str">
        <f aca="false">IF(OR(R249="",TRIM(I249&amp;"")="",X249=""),"",IFERROR(_xlfn.MAXIFS($I$2:$I$501,$R$2:$R$501,R249,$X$2:$X$501,"&lt;"&amp;X249),""))</f>
        <v/>
      </c>
      <c r="AC249" s="32" t="str">
        <f aca="false">IF(V249="Other","Not fuel, ","")&amp;IFERROR(IF(AND(T249&lt;&gt;"",OR(AND(V249="Diesel",T249&lt;&gt;"Diesel"),AND(V249="Petrol",T249&lt;&gt;"Petrol",T249&lt;&gt;"Plug-in hybrid"),AND(V249="Electric",T249&lt;&gt;"Electric",T249&lt;&gt;"Plug-in hybrid"))),"Wrong fuel for this van, ",""),"")&amp;IFERROR(IF(AND(OR(V249="Diesel",V249="Petrol"),N(U249)&gt;0,G249*1&gt;N(U249)*(1+TankMargin)),"More than the tank holds, ",""),"")&amp;IF(AND(TRIM(D249&amp;"")&lt;&gt;"",Q249&lt;&gt;"",SUBSTITUTE(UPPER(Q249)," ","")&lt;&gt;R249),"Card used in another van, ","")&amp;IF(AND(TRIM(D249&amp;"")&lt;&gt;"",S249=0),"Not one of your vans, ","")&amp;IF(AND(A249&lt;&gt;"",R249="",O249&lt;&gt;"",P249=0),"Card not on your Vans list, ","")&amp;IF(N(Y249)&gt;1,"Filled twice that day, ","")&amp;IFERROR(IF(AND(AA249&lt;&gt;"",AA249&lt;MinMiles),"Only "&amp;TEXT(AA249,"#,##0")&amp;" miles since the previous fill, ",""),"")&amp;IFERROR(IF(AND(AB249&lt;&gt;"",N(AB249)&gt;0,I249*1&lt;N(AB249)),"Pump mileage lower than before, ",""),"")&amp;IFERROR(IF(AND(TRIM(I249&amp;"")&lt;&gt;"",TRIM(K249&amp;"")&lt;&gt;"",ABS(I249*1-K249*1)&gt;MileTolerance),"Pump mileage off from the odometer, ",""),"")&amp;IF(J249="No","No receipt from the driver, ","")&amp;IFERROR(IF(AND(W249&lt;&gt;"",OR(W249&lt;DayStart,W249&gt;DayEnd)),"Outside working hours, ",""),"")&amp;IFERROR(IF(AND(X249&lt;&gt;"",WEEKDAY(X249,2)=6,FlagSat="Yes"),"Saturday, ",""),"")&amp;IFERROR(IF(AND(X249&lt;&gt;"",WEEKDAY(X249,2)=7,FlagSun="Yes"),"Sunday, ",""),"")&amp;IF(AND(FlagPremium="Yes",OR(V249="Diesel",V249="Petrol"),OR(ISNUMBER(SEARCH("super",F249)),ISNUMBER(SEARCH("premium",F249)),ISNUMBER(SEARCH("ultimate",F249)),ISNUMBER(SEARCH("v-power",F249)),ISNUMBER(SEARCH("momentum",F249)),ISNUMBER(SEARCH("supreme",F249)))),"Premium fuel, ","")</f>
        <v/>
      </c>
      <c r="AD249" s="32" t="n">
        <f aca="false">IF(AC249="",0,1)</f>
        <v>0</v>
      </c>
      <c r="AE249" s="32" t="n">
        <f aca="false">IF(A249="",0,1)</f>
        <v>0</v>
      </c>
    </row>
    <row r="250" customFormat="false" ht="15" hidden="false" customHeight="false" outlineLevel="0" collapsed="false">
      <c r="A250" s="24"/>
      <c r="B250" s="25"/>
      <c r="C250" s="21"/>
      <c r="D250" s="19"/>
      <c r="E250" s="19"/>
      <c r="F250" s="19"/>
      <c r="G250" s="26"/>
      <c r="H250" s="27"/>
      <c r="I250" s="28"/>
      <c r="J250" s="19"/>
      <c r="K250" s="28"/>
      <c r="L250" s="29" t="str">
        <f aca="false">IF(AC250="","",LEFT(AC250,LEN(AC250)-2))</f>
        <v/>
      </c>
      <c r="M250" s="30"/>
      <c r="N250" s="30"/>
      <c r="O250" s="32" t="str">
        <f aca="false">IF(TRIM(C250&amp;"")="","",RIGHT(SUBSTITUTE(SUBSTITUTE(C250&amp;""," ",""),"*",""),4))</f>
        <v/>
      </c>
      <c r="P250" s="32" t="n">
        <f aca="false">IF(O250="",0,IFERROR(MATCH(O250,Vans!$D$2:$D$51,0),IFERROR(MATCH(VALUE(O250),Vans!$D$2:$D$51,0),0)))</f>
        <v>0</v>
      </c>
      <c r="Q250" s="32" t="str">
        <f aca="false">IF(P250=0,"",INDEX(Vans!$A$2:$A$51,P250)&amp;"")</f>
        <v/>
      </c>
      <c r="R250" s="32" t="str">
        <f aca="false">IF(A250="","",IF(TRIM(D250&amp;"")&lt;&gt;"",SUBSTITUTE(UPPER(TRIM(D250&amp;""))," ",""),SUBSTITUTE(UPPER(Q250)," ","")))</f>
        <v/>
      </c>
      <c r="S250" s="32" t="n">
        <f aca="false">IF(R250="",0,IFERROR(MATCH(R250,Vans!$G$2:$G$51,0),0))</f>
        <v>0</v>
      </c>
      <c r="T250" s="32" t="str">
        <f aca="false">IF(S250=0,"",INDEX(Vans!$B$2:$B$51,S250)&amp;"")</f>
        <v/>
      </c>
      <c r="U250" s="32" t="str">
        <f aca="false">IF(S250=0,"",INDEX(Vans!$C$2:$C$51,S250))</f>
        <v/>
      </c>
      <c r="V250" s="32" t="str">
        <f aca="false">IF(TRIM(F250&amp;"")="","",IF(ISNUMBER(SEARCH("adblue",F250)),"AdBlue",IF(OR(ISNUMBER(SEARCH("diesel",F250)),ISNUMBER(SEARCH("derv",F250)),ISNUMBER(SEARCH("ulsd",F250))),"Diesel",IF(OR(ISNUMBER(SEARCH("unleaded",F250)),ISNUMBER(SEARCH("petrol",F250)),ISNUMBER(SEARCH("ulp",F250))),"Petrol",IF(OR(ISNUMBER(SEARCH("electric",F250)),ISNUMBER(SEARCH("charg",F250)),ISNUMBER(SEARCH("kwh",F250))),"Electric","Other")))))</f>
        <v/>
      </c>
      <c r="W250" s="34" t="str">
        <f aca="false">IF(TRIM(B250&amp;"")&lt;&gt;"",IFERROR(MOD(B250*1,1),""),IF(A250="","",IFERROR(IF(MOD(A250*1,1)&gt;0,MOD(A250*1,1),""),"")))</f>
        <v/>
      </c>
      <c r="X250" s="35" t="str">
        <f aca="false">IF(A250="","",IFERROR(INT(A250*1),""))</f>
        <v/>
      </c>
      <c r="Y250" s="32" t="str">
        <f aca="false">IF(OR(X250="",NOT(OR(V250="Diesel",V250="Petrol"))),"",MAX(IF(O250="",0,COUNTIFS($O$2:$O$501,O250,$X$2:$X$501,X250,$V$2:$V$501,"Diesel")+COUNTIFS($O$2:$O$501,O250,$X$2:$X$501,X250,$V$2:$V$501,"Petrol")),IF(R250="",0,COUNTIFS($R$2:$R$501,R250,$X$2:$X$501,X250,$V$2:$V$501,"Diesel")+COUNTIFS($R$2:$R$501,R250,$X$2:$X$501,X250,$V$2:$V$501,"Petrol"))))</f>
        <v/>
      </c>
      <c r="Z250" s="32" t="str">
        <f aca="false">IF(OR(R250="",TRIM(I250&amp;"")="",NOT(OR(V250="Diesel",V250="Petrol"))),"",IFERROR(_xlfn.MAXIFS($I$2:$I$501,$R$2:$R$501,R250,$I$2:$I$501,"&lt;"&amp;I250,$V$2:$V$501,"&lt;&gt;AdBlue",$V$2:$V$501,"&lt;&gt;Other"),""))</f>
        <v/>
      </c>
      <c r="AA250" s="32" t="str">
        <f aca="false">IF(OR(Z250="",N(Z250)=0),"",I250-Z250)</f>
        <v/>
      </c>
      <c r="AB250" s="32" t="str">
        <f aca="false">IF(OR(R250="",TRIM(I250&amp;"")="",X250=""),"",IFERROR(_xlfn.MAXIFS($I$2:$I$501,$R$2:$R$501,R250,$X$2:$X$501,"&lt;"&amp;X250),""))</f>
        <v/>
      </c>
      <c r="AC250" s="32" t="str">
        <f aca="false">IF(V250="Other","Not fuel, ","")&amp;IFERROR(IF(AND(T250&lt;&gt;"",OR(AND(V250="Diesel",T250&lt;&gt;"Diesel"),AND(V250="Petrol",T250&lt;&gt;"Petrol",T250&lt;&gt;"Plug-in hybrid"),AND(V250="Electric",T250&lt;&gt;"Electric",T250&lt;&gt;"Plug-in hybrid"))),"Wrong fuel for this van, ",""),"")&amp;IFERROR(IF(AND(OR(V250="Diesel",V250="Petrol"),N(U250)&gt;0,G250*1&gt;N(U250)*(1+TankMargin)),"More than the tank holds, ",""),"")&amp;IF(AND(TRIM(D250&amp;"")&lt;&gt;"",Q250&lt;&gt;"",SUBSTITUTE(UPPER(Q250)," ","")&lt;&gt;R250),"Card used in another van, ","")&amp;IF(AND(TRIM(D250&amp;"")&lt;&gt;"",S250=0),"Not one of your vans, ","")&amp;IF(AND(A250&lt;&gt;"",R250="",O250&lt;&gt;"",P250=0),"Card not on your Vans list, ","")&amp;IF(N(Y250)&gt;1,"Filled twice that day, ","")&amp;IFERROR(IF(AND(AA250&lt;&gt;"",AA250&lt;MinMiles),"Only "&amp;TEXT(AA250,"#,##0")&amp;" miles since the previous fill, ",""),"")&amp;IFERROR(IF(AND(AB250&lt;&gt;"",N(AB250)&gt;0,I250*1&lt;N(AB250)),"Pump mileage lower than before, ",""),"")&amp;IFERROR(IF(AND(TRIM(I250&amp;"")&lt;&gt;"",TRIM(K250&amp;"")&lt;&gt;"",ABS(I250*1-K250*1)&gt;MileTolerance),"Pump mileage off from the odometer, ",""),"")&amp;IF(J250="No","No receipt from the driver, ","")&amp;IFERROR(IF(AND(W250&lt;&gt;"",OR(W250&lt;DayStart,W250&gt;DayEnd)),"Outside working hours, ",""),"")&amp;IFERROR(IF(AND(X250&lt;&gt;"",WEEKDAY(X250,2)=6,FlagSat="Yes"),"Saturday, ",""),"")&amp;IFERROR(IF(AND(X250&lt;&gt;"",WEEKDAY(X250,2)=7,FlagSun="Yes"),"Sunday, ",""),"")&amp;IF(AND(FlagPremium="Yes",OR(V250="Diesel",V250="Petrol"),OR(ISNUMBER(SEARCH("super",F250)),ISNUMBER(SEARCH("premium",F250)),ISNUMBER(SEARCH("ultimate",F250)),ISNUMBER(SEARCH("v-power",F250)),ISNUMBER(SEARCH("momentum",F250)),ISNUMBER(SEARCH("supreme",F250)))),"Premium fuel, ","")</f>
        <v/>
      </c>
      <c r="AD250" s="32" t="n">
        <f aca="false">IF(AC250="",0,1)</f>
        <v>0</v>
      </c>
      <c r="AE250" s="32" t="n">
        <f aca="false">IF(A250="",0,1)</f>
        <v>0</v>
      </c>
    </row>
    <row r="251" customFormat="false" ht="15" hidden="false" customHeight="false" outlineLevel="0" collapsed="false">
      <c r="A251" s="24"/>
      <c r="B251" s="25"/>
      <c r="C251" s="21"/>
      <c r="D251" s="19"/>
      <c r="E251" s="19"/>
      <c r="F251" s="19"/>
      <c r="G251" s="26"/>
      <c r="H251" s="27"/>
      <c r="I251" s="28"/>
      <c r="J251" s="19"/>
      <c r="K251" s="28"/>
      <c r="L251" s="29" t="str">
        <f aca="false">IF(AC251="","",LEFT(AC251,LEN(AC251)-2))</f>
        <v/>
      </c>
      <c r="M251" s="30"/>
      <c r="N251" s="30"/>
      <c r="O251" s="32" t="str">
        <f aca="false">IF(TRIM(C251&amp;"")="","",RIGHT(SUBSTITUTE(SUBSTITUTE(C251&amp;""," ",""),"*",""),4))</f>
        <v/>
      </c>
      <c r="P251" s="32" t="n">
        <f aca="false">IF(O251="",0,IFERROR(MATCH(O251,Vans!$D$2:$D$51,0),IFERROR(MATCH(VALUE(O251),Vans!$D$2:$D$51,0),0)))</f>
        <v>0</v>
      </c>
      <c r="Q251" s="32" t="str">
        <f aca="false">IF(P251=0,"",INDEX(Vans!$A$2:$A$51,P251)&amp;"")</f>
        <v/>
      </c>
      <c r="R251" s="32" t="str">
        <f aca="false">IF(A251="","",IF(TRIM(D251&amp;"")&lt;&gt;"",SUBSTITUTE(UPPER(TRIM(D251&amp;""))," ",""),SUBSTITUTE(UPPER(Q251)," ","")))</f>
        <v/>
      </c>
      <c r="S251" s="32" t="n">
        <f aca="false">IF(R251="",0,IFERROR(MATCH(R251,Vans!$G$2:$G$51,0),0))</f>
        <v>0</v>
      </c>
      <c r="T251" s="32" t="str">
        <f aca="false">IF(S251=0,"",INDEX(Vans!$B$2:$B$51,S251)&amp;"")</f>
        <v/>
      </c>
      <c r="U251" s="32" t="str">
        <f aca="false">IF(S251=0,"",INDEX(Vans!$C$2:$C$51,S251))</f>
        <v/>
      </c>
      <c r="V251" s="32" t="str">
        <f aca="false">IF(TRIM(F251&amp;"")="","",IF(ISNUMBER(SEARCH("adblue",F251)),"AdBlue",IF(OR(ISNUMBER(SEARCH("diesel",F251)),ISNUMBER(SEARCH("derv",F251)),ISNUMBER(SEARCH("ulsd",F251))),"Diesel",IF(OR(ISNUMBER(SEARCH("unleaded",F251)),ISNUMBER(SEARCH("petrol",F251)),ISNUMBER(SEARCH("ulp",F251))),"Petrol",IF(OR(ISNUMBER(SEARCH("electric",F251)),ISNUMBER(SEARCH("charg",F251)),ISNUMBER(SEARCH("kwh",F251))),"Electric","Other")))))</f>
        <v/>
      </c>
      <c r="W251" s="34" t="str">
        <f aca="false">IF(TRIM(B251&amp;"")&lt;&gt;"",IFERROR(MOD(B251*1,1),""),IF(A251="","",IFERROR(IF(MOD(A251*1,1)&gt;0,MOD(A251*1,1),""),"")))</f>
        <v/>
      </c>
      <c r="X251" s="35" t="str">
        <f aca="false">IF(A251="","",IFERROR(INT(A251*1),""))</f>
        <v/>
      </c>
      <c r="Y251" s="32" t="str">
        <f aca="false">IF(OR(X251="",NOT(OR(V251="Diesel",V251="Petrol"))),"",MAX(IF(O251="",0,COUNTIFS($O$2:$O$501,O251,$X$2:$X$501,X251,$V$2:$V$501,"Diesel")+COUNTIFS($O$2:$O$501,O251,$X$2:$X$501,X251,$V$2:$V$501,"Petrol")),IF(R251="",0,COUNTIFS($R$2:$R$501,R251,$X$2:$X$501,X251,$V$2:$V$501,"Diesel")+COUNTIFS($R$2:$R$501,R251,$X$2:$X$501,X251,$V$2:$V$501,"Petrol"))))</f>
        <v/>
      </c>
      <c r="Z251" s="32" t="str">
        <f aca="false">IF(OR(R251="",TRIM(I251&amp;"")="",NOT(OR(V251="Diesel",V251="Petrol"))),"",IFERROR(_xlfn.MAXIFS($I$2:$I$501,$R$2:$R$501,R251,$I$2:$I$501,"&lt;"&amp;I251,$V$2:$V$501,"&lt;&gt;AdBlue",$V$2:$V$501,"&lt;&gt;Other"),""))</f>
        <v/>
      </c>
      <c r="AA251" s="32" t="str">
        <f aca="false">IF(OR(Z251="",N(Z251)=0),"",I251-Z251)</f>
        <v/>
      </c>
      <c r="AB251" s="32" t="str">
        <f aca="false">IF(OR(R251="",TRIM(I251&amp;"")="",X251=""),"",IFERROR(_xlfn.MAXIFS($I$2:$I$501,$R$2:$R$501,R251,$X$2:$X$501,"&lt;"&amp;X251),""))</f>
        <v/>
      </c>
      <c r="AC251" s="32" t="str">
        <f aca="false">IF(V251="Other","Not fuel, ","")&amp;IFERROR(IF(AND(T251&lt;&gt;"",OR(AND(V251="Diesel",T251&lt;&gt;"Diesel"),AND(V251="Petrol",T251&lt;&gt;"Petrol",T251&lt;&gt;"Plug-in hybrid"),AND(V251="Electric",T251&lt;&gt;"Electric",T251&lt;&gt;"Plug-in hybrid"))),"Wrong fuel for this van, ",""),"")&amp;IFERROR(IF(AND(OR(V251="Diesel",V251="Petrol"),N(U251)&gt;0,G251*1&gt;N(U251)*(1+TankMargin)),"More than the tank holds, ",""),"")&amp;IF(AND(TRIM(D251&amp;"")&lt;&gt;"",Q251&lt;&gt;"",SUBSTITUTE(UPPER(Q251)," ","")&lt;&gt;R251),"Card used in another van, ","")&amp;IF(AND(TRIM(D251&amp;"")&lt;&gt;"",S251=0),"Not one of your vans, ","")&amp;IF(AND(A251&lt;&gt;"",R251="",O251&lt;&gt;"",P251=0),"Card not on your Vans list, ","")&amp;IF(N(Y251)&gt;1,"Filled twice that day, ","")&amp;IFERROR(IF(AND(AA251&lt;&gt;"",AA251&lt;MinMiles),"Only "&amp;TEXT(AA251,"#,##0")&amp;" miles since the previous fill, ",""),"")&amp;IFERROR(IF(AND(AB251&lt;&gt;"",N(AB251)&gt;0,I251*1&lt;N(AB251)),"Pump mileage lower than before, ",""),"")&amp;IFERROR(IF(AND(TRIM(I251&amp;"")&lt;&gt;"",TRIM(K251&amp;"")&lt;&gt;"",ABS(I251*1-K251*1)&gt;MileTolerance),"Pump mileage off from the odometer, ",""),"")&amp;IF(J251="No","No receipt from the driver, ","")&amp;IFERROR(IF(AND(W251&lt;&gt;"",OR(W251&lt;DayStart,W251&gt;DayEnd)),"Outside working hours, ",""),"")&amp;IFERROR(IF(AND(X251&lt;&gt;"",WEEKDAY(X251,2)=6,FlagSat="Yes"),"Saturday, ",""),"")&amp;IFERROR(IF(AND(X251&lt;&gt;"",WEEKDAY(X251,2)=7,FlagSun="Yes"),"Sunday, ",""),"")&amp;IF(AND(FlagPremium="Yes",OR(V251="Diesel",V251="Petrol"),OR(ISNUMBER(SEARCH("super",F251)),ISNUMBER(SEARCH("premium",F251)),ISNUMBER(SEARCH("ultimate",F251)),ISNUMBER(SEARCH("v-power",F251)),ISNUMBER(SEARCH("momentum",F251)),ISNUMBER(SEARCH("supreme",F251)))),"Premium fuel, ","")</f>
        <v/>
      </c>
      <c r="AD251" s="32" t="n">
        <f aca="false">IF(AC251="",0,1)</f>
        <v>0</v>
      </c>
      <c r="AE251" s="32" t="n">
        <f aca="false">IF(A251="",0,1)</f>
        <v>0</v>
      </c>
    </row>
    <row r="252" customFormat="false" ht="15" hidden="false" customHeight="false" outlineLevel="0" collapsed="false">
      <c r="A252" s="24"/>
      <c r="B252" s="25"/>
      <c r="C252" s="21"/>
      <c r="D252" s="19"/>
      <c r="E252" s="19"/>
      <c r="F252" s="19"/>
      <c r="G252" s="26"/>
      <c r="H252" s="27"/>
      <c r="I252" s="28"/>
      <c r="J252" s="19"/>
      <c r="K252" s="28"/>
      <c r="L252" s="29" t="str">
        <f aca="false">IF(AC252="","",LEFT(AC252,LEN(AC252)-2))</f>
        <v/>
      </c>
      <c r="M252" s="30"/>
      <c r="N252" s="30"/>
      <c r="O252" s="32" t="str">
        <f aca="false">IF(TRIM(C252&amp;"")="","",RIGHT(SUBSTITUTE(SUBSTITUTE(C252&amp;""," ",""),"*",""),4))</f>
        <v/>
      </c>
      <c r="P252" s="32" t="n">
        <f aca="false">IF(O252="",0,IFERROR(MATCH(O252,Vans!$D$2:$D$51,0),IFERROR(MATCH(VALUE(O252),Vans!$D$2:$D$51,0),0)))</f>
        <v>0</v>
      </c>
      <c r="Q252" s="32" t="str">
        <f aca="false">IF(P252=0,"",INDEX(Vans!$A$2:$A$51,P252)&amp;"")</f>
        <v/>
      </c>
      <c r="R252" s="32" t="str">
        <f aca="false">IF(A252="","",IF(TRIM(D252&amp;"")&lt;&gt;"",SUBSTITUTE(UPPER(TRIM(D252&amp;""))," ",""),SUBSTITUTE(UPPER(Q252)," ","")))</f>
        <v/>
      </c>
      <c r="S252" s="32" t="n">
        <f aca="false">IF(R252="",0,IFERROR(MATCH(R252,Vans!$G$2:$G$51,0),0))</f>
        <v>0</v>
      </c>
      <c r="T252" s="32" t="str">
        <f aca="false">IF(S252=0,"",INDEX(Vans!$B$2:$B$51,S252)&amp;"")</f>
        <v/>
      </c>
      <c r="U252" s="32" t="str">
        <f aca="false">IF(S252=0,"",INDEX(Vans!$C$2:$C$51,S252))</f>
        <v/>
      </c>
      <c r="V252" s="32" t="str">
        <f aca="false">IF(TRIM(F252&amp;"")="","",IF(ISNUMBER(SEARCH("adblue",F252)),"AdBlue",IF(OR(ISNUMBER(SEARCH("diesel",F252)),ISNUMBER(SEARCH("derv",F252)),ISNUMBER(SEARCH("ulsd",F252))),"Diesel",IF(OR(ISNUMBER(SEARCH("unleaded",F252)),ISNUMBER(SEARCH("petrol",F252)),ISNUMBER(SEARCH("ulp",F252))),"Petrol",IF(OR(ISNUMBER(SEARCH("electric",F252)),ISNUMBER(SEARCH("charg",F252)),ISNUMBER(SEARCH("kwh",F252))),"Electric","Other")))))</f>
        <v/>
      </c>
      <c r="W252" s="34" t="str">
        <f aca="false">IF(TRIM(B252&amp;"")&lt;&gt;"",IFERROR(MOD(B252*1,1),""),IF(A252="","",IFERROR(IF(MOD(A252*1,1)&gt;0,MOD(A252*1,1),""),"")))</f>
        <v/>
      </c>
      <c r="X252" s="35" t="str">
        <f aca="false">IF(A252="","",IFERROR(INT(A252*1),""))</f>
        <v/>
      </c>
      <c r="Y252" s="32" t="str">
        <f aca="false">IF(OR(X252="",NOT(OR(V252="Diesel",V252="Petrol"))),"",MAX(IF(O252="",0,COUNTIFS($O$2:$O$501,O252,$X$2:$X$501,X252,$V$2:$V$501,"Diesel")+COUNTIFS($O$2:$O$501,O252,$X$2:$X$501,X252,$V$2:$V$501,"Petrol")),IF(R252="",0,COUNTIFS($R$2:$R$501,R252,$X$2:$X$501,X252,$V$2:$V$501,"Diesel")+COUNTIFS($R$2:$R$501,R252,$X$2:$X$501,X252,$V$2:$V$501,"Petrol"))))</f>
        <v/>
      </c>
      <c r="Z252" s="32" t="str">
        <f aca="false">IF(OR(R252="",TRIM(I252&amp;"")="",NOT(OR(V252="Diesel",V252="Petrol"))),"",IFERROR(_xlfn.MAXIFS($I$2:$I$501,$R$2:$R$501,R252,$I$2:$I$501,"&lt;"&amp;I252,$V$2:$V$501,"&lt;&gt;AdBlue",$V$2:$V$501,"&lt;&gt;Other"),""))</f>
        <v/>
      </c>
      <c r="AA252" s="32" t="str">
        <f aca="false">IF(OR(Z252="",N(Z252)=0),"",I252-Z252)</f>
        <v/>
      </c>
      <c r="AB252" s="32" t="str">
        <f aca="false">IF(OR(R252="",TRIM(I252&amp;"")="",X252=""),"",IFERROR(_xlfn.MAXIFS($I$2:$I$501,$R$2:$R$501,R252,$X$2:$X$501,"&lt;"&amp;X252),""))</f>
        <v/>
      </c>
      <c r="AC252" s="32" t="str">
        <f aca="false">IF(V252="Other","Not fuel, ","")&amp;IFERROR(IF(AND(T252&lt;&gt;"",OR(AND(V252="Diesel",T252&lt;&gt;"Diesel"),AND(V252="Petrol",T252&lt;&gt;"Petrol",T252&lt;&gt;"Plug-in hybrid"),AND(V252="Electric",T252&lt;&gt;"Electric",T252&lt;&gt;"Plug-in hybrid"))),"Wrong fuel for this van, ",""),"")&amp;IFERROR(IF(AND(OR(V252="Diesel",V252="Petrol"),N(U252)&gt;0,G252*1&gt;N(U252)*(1+TankMargin)),"More than the tank holds, ",""),"")&amp;IF(AND(TRIM(D252&amp;"")&lt;&gt;"",Q252&lt;&gt;"",SUBSTITUTE(UPPER(Q252)," ","")&lt;&gt;R252),"Card used in another van, ","")&amp;IF(AND(TRIM(D252&amp;"")&lt;&gt;"",S252=0),"Not one of your vans, ","")&amp;IF(AND(A252&lt;&gt;"",R252="",O252&lt;&gt;"",P252=0),"Card not on your Vans list, ","")&amp;IF(N(Y252)&gt;1,"Filled twice that day, ","")&amp;IFERROR(IF(AND(AA252&lt;&gt;"",AA252&lt;MinMiles),"Only "&amp;TEXT(AA252,"#,##0")&amp;" miles since the previous fill, ",""),"")&amp;IFERROR(IF(AND(AB252&lt;&gt;"",N(AB252)&gt;0,I252*1&lt;N(AB252)),"Pump mileage lower than before, ",""),"")&amp;IFERROR(IF(AND(TRIM(I252&amp;"")&lt;&gt;"",TRIM(K252&amp;"")&lt;&gt;"",ABS(I252*1-K252*1)&gt;MileTolerance),"Pump mileage off from the odometer, ",""),"")&amp;IF(J252="No","No receipt from the driver, ","")&amp;IFERROR(IF(AND(W252&lt;&gt;"",OR(W252&lt;DayStart,W252&gt;DayEnd)),"Outside working hours, ",""),"")&amp;IFERROR(IF(AND(X252&lt;&gt;"",WEEKDAY(X252,2)=6,FlagSat="Yes"),"Saturday, ",""),"")&amp;IFERROR(IF(AND(X252&lt;&gt;"",WEEKDAY(X252,2)=7,FlagSun="Yes"),"Sunday, ",""),"")&amp;IF(AND(FlagPremium="Yes",OR(V252="Diesel",V252="Petrol"),OR(ISNUMBER(SEARCH("super",F252)),ISNUMBER(SEARCH("premium",F252)),ISNUMBER(SEARCH("ultimate",F252)),ISNUMBER(SEARCH("v-power",F252)),ISNUMBER(SEARCH("momentum",F252)),ISNUMBER(SEARCH("supreme",F252)))),"Premium fuel, ","")</f>
        <v/>
      </c>
      <c r="AD252" s="32" t="n">
        <f aca="false">IF(AC252="",0,1)</f>
        <v>0</v>
      </c>
      <c r="AE252" s="32" t="n">
        <f aca="false">IF(A252="",0,1)</f>
        <v>0</v>
      </c>
    </row>
    <row r="253" customFormat="false" ht="15" hidden="false" customHeight="false" outlineLevel="0" collapsed="false">
      <c r="A253" s="24"/>
      <c r="B253" s="25"/>
      <c r="C253" s="21"/>
      <c r="D253" s="19"/>
      <c r="E253" s="19"/>
      <c r="F253" s="19"/>
      <c r="G253" s="26"/>
      <c r="H253" s="27"/>
      <c r="I253" s="28"/>
      <c r="J253" s="19"/>
      <c r="K253" s="28"/>
      <c r="L253" s="29" t="str">
        <f aca="false">IF(AC253="","",LEFT(AC253,LEN(AC253)-2))</f>
        <v/>
      </c>
      <c r="M253" s="30"/>
      <c r="N253" s="30"/>
      <c r="O253" s="32" t="str">
        <f aca="false">IF(TRIM(C253&amp;"")="","",RIGHT(SUBSTITUTE(SUBSTITUTE(C253&amp;""," ",""),"*",""),4))</f>
        <v/>
      </c>
      <c r="P253" s="32" t="n">
        <f aca="false">IF(O253="",0,IFERROR(MATCH(O253,Vans!$D$2:$D$51,0),IFERROR(MATCH(VALUE(O253),Vans!$D$2:$D$51,0),0)))</f>
        <v>0</v>
      </c>
      <c r="Q253" s="32" t="str">
        <f aca="false">IF(P253=0,"",INDEX(Vans!$A$2:$A$51,P253)&amp;"")</f>
        <v/>
      </c>
      <c r="R253" s="32" t="str">
        <f aca="false">IF(A253="","",IF(TRIM(D253&amp;"")&lt;&gt;"",SUBSTITUTE(UPPER(TRIM(D253&amp;""))," ",""),SUBSTITUTE(UPPER(Q253)," ","")))</f>
        <v/>
      </c>
      <c r="S253" s="32" t="n">
        <f aca="false">IF(R253="",0,IFERROR(MATCH(R253,Vans!$G$2:$G$51,0),0))</f>
        <v>0</v>
      </c>
      <c r="T253" s="32" t="str">
        <f aca="false">IF(S253=0,"",INDEX(Vans!$B$2:$B$51,S253)&amp;"")</f>
        <v/>
      </c>
      <c r="U253" s="32" t="str">
        <f aca="false">IF(S253=0,"",INDEX(Vans!$C$2:$C$51,S253))</f>
        <v/>
      </c>
      <c r="V253" s="32" t="str">
        <f aca="false">IF(TRIM(F253&amp;"")="","",IF(ISNUMBER(SEARCH("adblue",F253)),"AdBlue",IF(OR(ISNUMBER(SEARCH("diesel",F253)),ISNUMBER(SEARCH("derv",F253)),ISNUMBER(SEARCH("ulsd",F253))),"Diesel",IF(OR(ISNUMBER(SEARCH("unleaded",F253)),ISNUMBER(SEARCH("petrol",F253)),ISNUMBER(SEARCH("ulp",F253))),"Petrol",IF(OR(ISNUMBER(SEARCH("electric",F253)),ISNUMBER(SEARCH("charg",F253)),ISNUMBER(SEARCH("kwh",F253))),"Electric","Other")))))</f>
        <v/>
      </c>
      <c r="W253" s="34" t="str">
        <f aca="false">IF(TRIM(B253&amp;"")&lt;&gt;"",IFERROR(MOD(B253*1,1),""),IF(A253="","",IFERROR(IF(MOD(A253*1,1)&gt;0,MOD(A253*1,1),""),"")))</f>
        <v/>
      </c>
      <c r="X253" s="35" t="str">
        <f aca="false">IF(A253="","",IFERROR(INT(A253*1),""))</f>
        <v/>
      </c>
      <c r="Y253" s="32" t="str">
        <f aca="false">IF(OR(X253="",NOT(OR(V253="Diesel",V253="Petrol"))),"",MAX(IF(O253="",0,COUNTIFS($O$2:$O$501,O253,$X$2:$X$501,X253,$V$2:$V$501,"Diesel")+COUNTIFS($O$2:$O$501,O253,$X$2:$X$501,X253,$V$2:$V$501,"Petrol")),IF(R253="",0,COUNTIFS($R$2:$R$501,R253,$X$2:$X$501,X253,$V$2:$V$501,"Diesel")+COUNTIFS($R$2:$R$501,R253,$X$2:$X$501,X253,$V$2:$V$501,"Petrol"))))</f>
        <v/>
      </c>
      <c r="Z253" s="32" t="str">
        <f aca="false">IF(OR(R253="",TRIM(I253&amp;"")="",NOT(OR(V253="Diesel",V253="Petrol"))),"",IFERROR(_xlfn.MAXIFS($I$2:$I$501,$R$2:$R$501,R253,$I$2:$I$501,"&lt;"&amp;I253,$V$2:$V$501,"&lt;&gt;AdBlue",$V$2:$V$501,"&lt;&gt;Other"),""))</f>
        <v/>
      </c>
      <c r="AA253" s="32" t="str">
        <f aca="false">IF(OR(Z253="",N(Z253)=0),"",I253-Z253)</f>
        <v/>
      </c>
      <c r="AB253" s="32" t="str">
        <f aca="false">IF(OR(R253="",TRIM(I253&amp;"")="",X253=""),"",IFERROR(_xlfn.MAXIFS($I$2:$I$501,$R$2:$R$501,R253,$X$2:$X$501,"&lt;"&amp;X253),""))</f>
        <v/>
      </c>
      <c r="AC253" s="32" t="str">
        <f aca="false">IF(V253="Other","Not fuel, ","")&amp;IFERROR(IF(AND(T253&lt;&gt;"",OR(AND(V253="Diesel",T253&lt;&gt;"Diesel"),AND(V253="Petrol",T253&lt;&gt;"Petrol",T253&lt;&gt;"Plug-in hybrid"),AND(V253="Electric",T253&lt;&gt;"Electric",T253&lt;&gt;"Plug-in hybrid"))),"Wrong fuel for this van, ",""),"")&amp;IFERROR(IF(AND(OR(V253="Diesel",V253="Petrol"),N(U253)&gt;0,G253*1&gt;N(U253)*(1+TankMargin)),"More than the tank holds, ",""),"")&amp;IF(AND(TRIM(D253&amp;"")&lt;&gt;"",Q253&lt;&gt;"",SUBSTITUTE(UPPER(Q253)," ","")&lt;&gt;R253),"Card used in another van, ","")&amp;IF(AND(TRIM(D253&amp;"")&lt;&gt;"",S253=0),"Not one of your vans, ","")&amp;IF(AND(A253&lt;&gt;"",R253="",O253&lt;&gt;"",P253=0),"Card not on your Vans list, ","")&amp;IF(N(Y253)&gt;1,"Filled twice that day, ","")&amp;IFERROR(IF(AND(AA253&lt;&gt;"",AA253&lt;MinMiles),"Only "&amp;TEXT(AA253,"#,##0")&amp;" miles since the previous fill, ",""),"")&amp;IFERROR(IF(AND(AB253&lt;&gt;"",N(AB253)&gt;0,I253*1&lt;N(AB253)),"Pump mileage lower than before, ",""),"")&amp;IFERROR(IF(AND(TRIM(I253&amp;"")&lt;&gt;"",TRIM(K253&amp;"")&lt;&gt;"",ABS(I253*1-K253*1)&gt;MileTolerance),"Pump mileage off from the odometer, ",""),"")&amp;IF(J253="No","No receipt from the driver, ","")&amp;IFERROR(IF(AND(W253&lt;&gt;"",OR(W253&lt;DayStart,W253&gt;DayEnd)),"Outside working hours, ",""),"")&amp;IFERROR(IF(AND(X253&lt;&gt;"",WEEKDAY(X253,2)=6,FlagSat="Yes"),"Saturday, ",""),"")&amp;IFERROR(IF(AND(X253&lt;&gt;"",WEEKDAY(X253,2)=7,FlagSun="Yes"),"Sunday, ",""),"")&amp;IF(AND(FlagPremium="Yes",OR(V253="Diesel",V253="Petrol"),OR(ISNUMBER(SEARCH("super",F253)),ISNUMBER(SEARCH("premium",F253)),ISNUMBER(SEARCH("ultimate",F253)),ISNUMBER(SEARCH("v-power",F253)),ISNUMBER(SEARCH("momentum",F253)),ISNUMBER(SEARCH("supreme",F253)))),"Premium fuel, ","")</f>
        <v/>
      </c>
      <c r="AD253" s="32" t="n">
        <f aca="false">IF(AC253="",0,1)</f>
        <v>0</v>
      </c>
      <c r="AE253" s="32" t="n">
        <f aca="false">IF(A253="",0,1)</f>
        <v>0</v>
      </c>
    </row>
    <row r="254" customFormat="false" ht="15" hidden="false" customHeight="false" outlineLevel="0" collapsed="false">
      <c r="A254" s="24"/>
      <c r="B254" s="25"/>
      <c r="C254" s="21"/>
      <c r="D254" s="19"/>
      <c r="E254" s="19"/>
      <c r="F254" s="19"/>
      <c r="G254" s="26"/>
      <c r="H254" s="27"/>
      <c r="I254" s="28"/>
      <c r="J254" s="19"/>
      <c r="K254" s="28"/>
      <c r="L254" s="29" t="str">
        <f aca="false">IF(AC254="","",LEFT(AC254,LEN(AC254)-2))</f>
        <v/>
      </c>
      <c r="M254" s="30"/>
      <c r="N254" s="30"/>
      <c r="O254" s="32" t="str">
        <f aca="false">IF(TRIM(C254&amp;"")="","",RIGHT(SUBSTITUTE(SUBSTITUTE(C254&amp;""," ",""),"*",""),4))</f>
        <v/>
      </c>
      <c r="P254" s="32" t="n">
        <f aca="false">IF(O254="",0,IFERROR(MATCH(O254,Vans!$D$2:$D$51,0),IFERROR(MATCH(VALUE(O254),Vans!$D$2:$D$51,0),0)))</f>
        <v>0</v>
      </c>
      <c r="Q254" s="32" t="str">
        <f aca="false">IF(P254=0,"",INDEX(Vans!$A$2:$A$51,P254)&amp;"")</f>
        <v/>
      </c>
      <c r="R254" s="32" t="str">
        <f aca="false">IF(A254="","",IF(TRIM(D254&amp;"")&lt;&gt;"",SUBSTITUTE(UPPER(TRIM(D254&amp;""))," ",""),SUBSTITUTE(UPPER(Q254)," ","")))</f>
        <v/>
      </c>
      <c r="S254" s="32" t="n">
        <f aca="false">IF(R254="",0,IFERROR(MATCH(R254,Vans!$G$2:$G$51,0),0))</f>
        <v>0</v>
      </c>
      <c r="T254" s="32" t="str">
        <f aca="false">IF(S254=0,"",INDEX(Vans!$B$2:$B$51,S254)&amp;"")</f>
        <v/>
      </c>
      <c r="U254" s="32" t="str">
        <f aca="false">IF(S254=0,"",INDEX(Vans!$C$2:$C$51,S254))</f>
        <v/>
      </c>
      <c r="V254" s="32" t="str">
        <f aca="false">IF(TRIM(F254&amp;"")="","",IF(ISNUMBER(SEARCH("adblue",F254)),"AdBlue",IF(OR(ISNUMBER(SEARCH("diesel",F254)),ISNUMBER(SEARCH("derv",F254)),ISNUMBER(SEARCH("ulsd",F254))),"Diesel",IF(OR(ISNUMBER(SEARCH("unleaded",F254)),ISNUMBER(SEARCH("petrol",F254)),ISNUMBER(SEARCH("ulp",F254))),"Petrol",IF(OR(ISNUMBER(SEARCH("electric",F254)),ISNUMBER(SEARCH("charg",F254)),ISNUMBER(SEARCH("kwh",F254))),"Electric","Other")))))</f>
        <v/>
      </c>
      <c r="W254" s="34" t="str">
        <f aca="false">IF(TRIM(B254&amp;"")&lt;&gt;"",IFERROR(MOD(B254*1,1),""),IF(A254="","",IFERROR(IF(MOD(A254*1,1)&gt;0,MOD(A254*1,1),""),"")))</f>
        <v/>
      </c>
      <c r="X254" s="35" t="str">
        <f aca="false">IF(A254="","",IFERROR(INT(A254*1),""))</f>
        <v/>
      </c>
      <c r="Y254" s="32" t="str">
        <f aca="false">IF(OR(X254="",NOT(OR(V254="Diesel",V254="Petrol"))),"",MAX(IF(O254="",0,COUNTIFS($O$2:$O$501,O254,$X$2:$X$501,X254,$V$2:$V$501,"Diesel")+COUNTIFS($O$2:$O$501,O254,$X$2:$X$501,X254,$V$2:$V$501,"Petrol")),IF(R254="",0,COUNTIFS($R$2:$R$501,R254,$X$2:$X$501,X254,$V$2:$V$501,"Diesel")+COUNTIFS($R$2:$R$501,R254,$X$2:$X$501,X254,$V$2:$V$501,"Petrol"))))</f>
        <v/>
      </c>
      <c r="Z254" s="32" t="str">
        <f aca="false">IF(OR(R254="",TRIM(I254&amp;"")="",NOT(OR(V254="Diesel",V254="Petrol"))),"",IFERROR(_xlfn.MAXIFS($I$2:$I$501,$R$2:$R$501,R254,$I$2:$I$501,"&lt;"&amp;I254,$V$2:$V$501,"&lt;&gt;AdBlue",$V$2:$V$501,"&lt;&gt;Other"),""))</f>
        <v/>
      </c>
      <c r="AA254" s="32" t="str">
        <f aca="false">IF(OR(Z254="",N(Z254)=0),"",I254-Z254)</f>
        <v/>
      </c>
      <c r="AB254" s="32" t="str">
        <f aca="false">IF(OR(R254="",TRIM(I254&amp;"")="",X254=""),"",IFERROR(_xlfn.MAXIFS($I$2:$I$501,$R$2:$R$501,R254,$X$2:$X$501,"&lt;"&amp;X254),""))</f>
        <v/>
      </c>
      <c r="AC254" s="32" t="str">
        <f aca="false">IF(V254="Other","Not fuel, ","")&amp;IFERROR(IF(AND(T254&lt;&gt;"",OR(AND(V254="Diesel",T254&lt;&gt;"Diesel"),AND(V254="Petrol",T254&lt;&gt;"Petrol",T254&lt;&gt;"Plug-in hybrid"),AND(V254="Electric",T254&lt;&gt;"Electric",T254&lt;&gt;"Plug-in hybrid"))),"Wrong fuel for this van, ",""),"")&amp;IFERROR(IF(AND(OR(V254="Diesel",V254="Petrol"),N(U254)&gt;0,G254*1&gt;N(U254)*(1+TankMargin)),"More than the tank holds, ",""),"")&amp;IF(AND(TRIM(D254&amp;"")&lt;&gt;"",Q254&lt;&gt;"",SUBSTITUTE(UPPER(Q254)," ","")&lt;&gt;R254),"Card used in another van, ","")&amp;IF(AND(TRIM(D254&amp;"")&lt;&gt;"",S254=0),"Not one of your vans, ","")&amp;IF(AND(A254&lt;&gt;"",R254="",O254&lt;&gt;"",P254=0),"Card not on your Vans list, ","")&amp;IF(N(Y254)&gt;1,"Filled twice that day, ","")&amp;IFERROR(IF(AND(AA254&lt;&gt;"",AA254&lt;MinMiles),"Only "&amp;TEXT(AA254,"#,##0")&amp;" miles since the previous fill, ",""),"")&amp;IFERROR(IF(AND(AB254&lt;&gt;"",N(AB254)&gt;0,I254*1&lt;N(AB254)),"Pump mileage lower than before, ",""),"")&amp;IFERROR(IF(AND(TRIM(I254&amp;"")&lt;&gt;"",TRIM(K254&amp;"")&lt;&gt;"",ABS(I254*1-K254*1)&gt;MileTolerance),"Pump mileage off from the odometer, ",""),"")&amp;IF(J254="No","No receipt from the driver, ","")&amp;IFERROR(IF(AND(W254&lt;&gt;"",OR(W254&lt;DayStart,W254&gt;DayEnd)),"Outside working hours, ",""),"")&amp;IFERROR(IF(AND(X254&lt;&gt;"",WEEKDAY(X254,2)=6,FlagSat="Yes"),"Saturday, ",""),"")&amp;IFERROR(IF(AND(X254&lt;&gt;"",WEEKDAY(X254,2)=7,FlagSun="Yes"),"Sunday, ",""),"")&amp;IF(AND(FlagPremium="Yes",OR(V254="Diesel",V254="Petrol"),OR(ISNUMBER(SEARCH("super",F254)),ISNUMBER(SEARCH("premium",F254)),ISNUMBER(SEARCH("ultimate",F254)),ISNUMBER(SEARCH("v-power",F254)),ISNUMBER(SEARCH("momentum",F254)),ISNUMBER(SEARCH("supreme",F254)))),"Premium fuel, ","")</f>
        <v/>
      </c>
      <c r="AD254" s="32" t="n">
        <f aca="false">IF(AC254="",0,1)</f>
        <v>0</v>
      </c>
      <c r="AE254" s="32" t="n">
        <f aca="false">IF(A254="",0,1)</f>
        <v>0</v>
      </c>
    </row>
    <row r="255" customFormat="false" ht="15" hidden="false" customHeight="false" outlineLevel="0" collapsed="false">
      <c r="A255" s="24"/>
      <c r="B255" s="25"/>
      <c r="C255" s="21"/>
      <c r="D255" s="19"/>
      <c r="E255" s="19"/>
      <c r="F255" s="19"/>
      <c r="G255" s="26"/>
      <c r="H255" s="27"/>
      <c r="I255" s="28"/>
      <c r="J255" s="19"/>
      <c r="K255" s="28"/>
      <c r="L255" s="29" t="str">
        <f aca="false">IF(AC255="","",LEFT(AC255,LEN(AC255)-2))</f>
        <v/>
      </c>
      <c r="M255" s="30"/>
      <c r="N255" s="30"/>
      <c r="O255" s="32" t="str">
        <f aca="false">IF(TRIM(C255&amp;"")="","",RIGHT(SUBSTITUTE(SUBSTITUTE(C255&amp;""," ",""),"*",""),4))</f>
        <v/>
      </c>
      <c r="P255" s="32" t="n">
        <f aca="false">IF(O255="",0,IFERROR(MATCH(O255,Vans!$D$2:$D$51,0),IFERROR(MATCH(VALUE(O255),Vans!$D$2:$D$51,0),0)))</f>
        <v>0</v>
      </c>
      <c r="Q255" s="32" t="str">
        <f aca="false">IF(P255=0,"",INDEX(Vans!$A$2:$A$51,P255)&amp;"")</f>
        <v/>
      </c>
      <c r="R255" s="32" t="str">
        <f aca="false">IF(A255="","",IF(TRIM(D255&amp;"")&lt;&gt;"",SUBSTITUTE(UPPER(TRIM(D255&amp;""))," ",""),SUBSTITUTE(UPPER(Q255)," ","")))</f>
        <v/>
      </c>
      <c r="S255" s="32" t="n">
        <f aca="false">IF(R255="",0,IFERROR(MATCH(R255,Vans!$G$2:$G$51,0),0))</f>
        <v>0</v>
      </c>
      <c r="T255" s="32" t="str">
        <f aca="false">IF(S255=0,"",INDEX(Vans!$B$2:$B$51,S255)&amp;"")</f>
        <v/>
      </c>
      <c r="U255" s="32" t="str">
        <f aca="false">IF(S255=0,"",INDEX(Vans!$C$2:$C$51,S255))</f>
        <v/>
      </c>
      <c r="V255" s="32" t="str">
        <f aca="false">IF(TRIM(F255&amp;"")="","",IF(ISNUMBER(SEARCH("adblue",F255)),"AdBlue",IF(OR(ISNUMBER(SEARCH("diesel",F255)),ISNUMBER(SEARCH("derv",F255)),ISNUMBER(SEARCH("ulsd",F255))),"Diesel",IF(OR(ISNUMBER(SEARCH("unleaded",F255)),ISNUMBER(SEARCH("petrol",F255)),ISNUMBER(SEARCH("ulp",F255))),"Petrol",IF(OR(ISNUMBER(SEARCH("electric",F255)),ISNUMBER(SEARCH("charg",F255)),ISNUMBER(SEARCH("kwh",F255))),"Electric","Other")))))</f>
        <v/>
      </c>
      <c r="W255" s="34" t="str">
        <f aca="false">IF(TRIM(B255&amp;"")&lt;&gt;"",IFERROR(MOD(B255*1,1),""),IF(A255="","",IFERROR(IF(MOD(A255*1,1)&gt;0,MOD(A255*1,1),""),"")))</f>
        <v/>
      </c>
      <c r="X255" s="35" t="str">
        <f aca="false">IF(A255="","",IFERROR(INT(A255*1),""))</f>
        <v/>
      </c>
      <c r="Y255" s="32" t="str">
        <f aca="false">IF(OR(X255="",NOT(OR(V255="Diesel",V255="Petrol"))),"",MAX(IF(O255="",0,COUNTIFS($O$2:$O$501,O255,$X$2:$X$501,X255,$V$2:$V$501,"Diesel")+COUNTIFS($O$2:$O$501,O255,$X$2:$X$501,X255,$V$2:$V$501,"Petrol")),IF(R255="",0,COUNTIFS($R$2:$R$501,R255,$X$2:$X$501,X255,$V$2:$V$501,"Diesel")+COUNTIFS($R$2:$R$501,R255,$X$2:$X$501,X255,$V$2:$V$501,"Petrol"))))</f>
        <v/>
      </c>
      <c r="Z255" s="32" t="str">
        <f aca="false">IF(OR(R255="",TRIM(I255&amp;"")="",NOT(OR(V255="Diesel",V255="Petrol"))),"",IFERROR(_xlfn.MAXIFS($I$2:$I$501,$R$2:$R$501,R255,$I$2:$I$501,"&lt;"&amp;I255,$V$2:$V$501,"&lt;&gt;AdBlue",$V$2:$V$501,"&lt;&gt;Other"),""))</f>
        <v/>
      </c>
      <c r="AA255" s="32" t="str">
        <f aca="false">IF(OR(Z255="",N(Z255)=0),"",I255-Z255)</f>
        <v/>
      </c>
      <c r="AB255" s="32" t="str">
        <f aca="false">IF(OR(R255="",TRIM(I255&amp;"")="",X255=""),"",IFERROR(_xlfn.MAXIFS($I$2:$I$501,$R$2:$R$501,R255,$X$2:$X$501,"&lt;"&amp;X255),""))</f>
        <v/>
      </c>
      <c r="AC255" s="32" t="str">
        <f aca="false">IF(V255="Other","Not fuel, ","")&amp;IFERROR(IF(AND(T255&lt;&gt;"",OR(AND(V255="Diesel",T255&lt;&gt;"Diesel"),AND(V255="Petrol",T255&lt;&gt;"Petrol",T255&lt;&gt;"Plug-in hybrid"),AND(V255="Electric",T255&lt;&gt;"Electric",T255&lt;&gt;"Plug-in hybrid"))),"Wrong fuel for this van, ",""),"")&amp;IFERROR(IF(AND(OR(V255="Diesel",V255="Petrol"),N(U255)&gt;0,G255*1&gt;N(U255)*(1+TankMargin)),"More than the tank holds, ",""),"")&amp;IF(AND(TRIM(D255&amp;"")&lt;&gt;"",Q255&lt;&gt;"",SUBSTITUTE(UPPER(Q255)," ","")&lt;&gt;R255),"Card used in another van, ","")&amp;IF(AND(TRIM(D255&amp;"")&lt;&gt;"",S255=0),"Not one of your vans, ","")&amp;IF(AND(A255&lt;&gt;"",R255="",O255&lt;&gt;"",P255=0),"Card not on your Vans list, ","")&amp;IF(N(Y255)&gt;1,"Filled twice that day, ","")&amp;IFERROR(IF(AND(AA255&lt;&gt;"",AA255&lt;MinMiles),"Only "&amp;TEXT(AA255,"#,##0")&amp;" miles since the previous fill, ",""),"")&amp;IFERROR(IF(AND(AB255&lt;&gt;"",N(AB255)&gt;0,I255*1&lt;N(AB255)),"Pump mileage lower than before, ",""),"")&amp;IFERROR(IF(AND(TRIM(I255&amp;"")&lt;&gt;"",TRIM(K255&amp;"")&lt;&gt;"",ABS(I255*1-K255*1)&gt;MileTolerance),"Pump mileage off from the odometer, ",""),"")&amp;IF(J255="No","No receipt from the driver, ","")&amp;IFERROR(IF(AND(W255&lt;&gt;"",OR(W255&lt;DayStart,W255&gt;DayEnd)),"Outside working hours, ",""),"")&amp;IFERROR(IF(AND(X255&lt;&gt;"",WEEKDAY(X255,2)=6,FlagSat="Yes"),"Saturday, ",""),"")&amp;IFERROR(IF(AND(X255&lt;&gt;"",WEEKDAY(X255,2)=7,FlagSun="Yes"),"Sunday, ",""),"")&amp;IF(AND(FlagPremium="Yes",OR(V255="Diesel",V255="Petrol"),OR(ISNUMBER(SEARCH("super",F255)),ISNUMBER(SEARCH("premium",F255)),ISNUMBER(SEARCH("ultimate",F255)),ISNUMBER(SEARCH("v-power",F255)),ISNUMBER(SEARCH("momentum",F255)),ISNUMBER(SEARCH("supreme",F255)))),"Premium fuel, ","")</f>
        <v/>
      </c>
      <c r="AD255" s="32" t="n">
        <f aca="false">IF(AC255="",0,1)</f>
        <v>0</v>
      </c>
      <c r="AE255" s="32" t="n">
        <f aca="false">IF(A255="",0,1)</f>
        <v>0</v>
      </c>
    </row>
    <row r="256" customFormat="false" ht="15" hidden="false" customHeight="false" outlineLevel="0" collapsed="false">
      <c r="A256" s="24"/>
      <c r="B256" s="25"/>
      <c r="C256" s="21"/>
      <c r="D256" s="19"/>
      <c r="E256" s="19"/>
      <c r="F256" s="19"/>
      <c r="G256" s="26"/>
      <c r="H256" s="27"/>
      <c r="I256" s="28"/>
      <c r="J256" s="19"/>
      <c r="K256" s="28"/>
      <c r="L256" s="29" t="str">
        <f aca="false">IF(AC256="","",LEFT(AC256,LEN(AC256)-2))</f>
        <v/>
      </c>
      <c r="M256" s="30"/>
      <c r="N256" s="30"/>
      <c r="O256" s="32" t="str">
        <f aca="false">IF(TRIM(C256&amp;"")="","",RIGHT(SUBSTITUTE(SUBSTITUTE(C256&amp;""," ",""),"*",""),4))</f>
        <v/>
      </c>
      <c r="P256" s="32" t="n">
        <f aca="false">IF(O256="",0,IFERROR(MATCH(O256,Vans!$D$2:$D$51,0),IFERROR(MATCH(VALUE(O256),Vans!$D$2:$D$51,0),0)))</f>
        <v>0</v>
      </c>
      <c r="Q256" s="32" t="str">
        <f aca="false">IF(P256=0,"",INDEX(Vans!$A$2:$A$51,P256)&amp;"")</f>
        <v/>
      </c>
      <c r="R256" s="32" t="str">
        <f aca="false">IF(A256="","",IF(TRIM(D256&amp;"")&lt;&gt;"",SUBSTITUTE(UPPER(TRIM(D256&amp;""))," ",""),SUBSTITUTE(UPPER(Q256)," ","")))</f>
        <v/>
      </c>
      <c r="S256" s="32" t="n">
        <f aca="false">IF(R256="",0,IFERROR(MATCH(R256,Vans!$G$2:$G$51,0),0))</f>
        <v>0</v>
      </c>
      <c r="T256" s="32" t="str">
        <f aca="false">IF(S256=0,"",INDEX(Vans!$B$2:$B$51,S256)&amp;"")</f>
        <v/>
      </c>
      <c r="U256" s="32" t="str">
        <f aca="false">IF(S256=0,"",INDEX(Vans!$C$2:$C$51,S256))</f>
        <v/>
      </c>
      <c r="V256" s="32" t="str">
        <f aca="false">IF(TRIM(F256&amp;"")="","",IF(ISNUMBER(SEARCH("adblue",F256)),"AdBlue",IF(OR(ISNUMBER(SEARCH("diesel",F256)),ISNUMBER(SEARCH("derv",F256)),ISNUMBER(SEARCH("ulsd",F256))),"Diesel",IF(OR(ISNUMBER(SEARCH("unleaded",F256)),ISNUMBER(SEARCH("petrol",F256)),ISNUMBER(SEARCH("ulp",F256))),"Petrol",IF(OR(ISNUMBER(SEARCH("electric",F256)),ISNUMBER(SEARCH("charg",F256)),ISNUMBER(SEARCH("kwh",F256))),"Electric","Other")))))</f>
        <v/>
      </c>
      <c r="W256" s="34" t="str">
        <f aca="false">IF(TRIM(B256&amp;"")&lt;&gt;"",IFERROR(MOD(B256*1,1),""),IF(A256="","",IFERROR(IF(MOD(A256*1,1)&gt;0,MOD(A256*1,1),""),"")))</f>
        <v/>
      </c>
      <c r="X256" s="35" t="str">
        <f aca="false">IF(A256="","",IFERROR(INT(A256*1),""))</f>
        <v/>
      </c>
      <c r="Y256" s="32" t="str">
        <f aca="false">IF(OR(X256="",NOT(OR(V256="Diesel",V256="Petrol"))),"",MAX(IF(O256="",0,COUNTIFS($O$2:$O$501,O256,$X$2:$X$501,X256,$V$2:$V$501,"Diesel")+COUNTIFS($O$2:$O$501,O256,$X$2:$X$501,X256,$V$2:$V$501,"Petrol")),IF(R256="",0,COUNTIFS($R$2:$R$501,R256,$X$2:$X$501,X256,$V$2:$V$501,"Diesel")+COUNTIFS($R$2:$R$501,R256,$X$2:$X$501,X256,$V$2:$V$501,"Petrol"))))</f>
        <v/>
      </c>
      <c r="Z256" s="32" t="str">
        <f aca="false">IF(OR(R256="",TRIM(I256&amp;"")="",NOT(OR(V256="Diesel",V256="Petrol"))),"",IFERROR(_xlfn.MAXIFS($I$2:$I$501,$R$2:$R$501,R256,$I$2:$I$501,"&lt;"&amp;I256,$V$2:$V$501,"&lt;&gt;AdBlue",$V$2:$V$501,"&lt;&gt;Other"),""))</f>
        <v/>
      </c>
      <c r="AA256" s="32" t="str">
        <f aca="false">IF(OR(Z256="",N(Z256)=0),"",I256-Z256)</f>
        <v/>
      </c>
      <c r="AB256" s="32" t="str">
        <f aca="false">IF(OR(R256="",TRIM(I256&amp;"")="",X256=""),"",IFERROR(_xlfn.MAXIFS($I$2:$I$501,$R$2:$R$501,R256,$X$2:$X$501,"&lt;"&amp;X256),""))</f>
        <v/>
      </c>
      <c r="AC256" s="32" t="str">
        <f aca="false">IF(V256="Other","Not fuel, ","")&amp;IFERROR(IF(AND(T256&lt;&gt;"",OR(AND(V256="Diesel",T256&lt;&gt;"Diesel"),AND(V256="Petrol",T256&lt;&gt;"Petrol",T256&lt;&gt;"Plug-in hybrid"),AND(V256="Electric",T256&lt;&gt;"Electric",T256&lt;&gt;"Plug-in hybrid"))),"Wrong fuel for this van, ",""),"")&amp;IFERROR(IF(AND(OR(V256="Diesel",V256="Petrol"),N(U256)&gt;0,G256*1&gt;N(U256)*(1+TankMargin)),"More than the tank holds, ",""),"")&amp;IF(AND(TRIM(D256&amp;"")&lt;&gt;"",Q256&lt;&gt;"",SUBSTITUTE(UPPER(Q256)," ","")&lt;&gt;R256),"Card used in another van, ","")&amp;IF(AND(TRIM(D256&amp;"")&lt;&gt;"",S256=0),"Not one of your vans, ","")&amp;IF(AND(A256&lt;&gt;"",R256="",O256&lt;&gt;"",P256=0),"Card not on your Vans list, ","")&amp;IF(N(Y256)&gt;1,"Filled twice that day, ","")&amp;IFERROR(IF(AND(AA256&lt;&gt;"",AA256&lt;MinMiles),"Only "&amp;TEXT(AA256,"#,##0")&amp;" miles since the previous fill, ",""),"")&amp;IFERROR(IF(AND(AB256&lt;&gt;"",N(AB256)&gt;0,I256*1&lt;N(AB256)),"Pump mileage lower than before, ",""),"")&amp;IFERROR(IF(AND(TRIM(I256&amp;"")&lt;&gt;"",TRIM(K256&amp;"")&lt;&gt;"",ABS(I256*1-K256*1)&gt;MileTolerance),"Pump mileage off from the odometer, ",""),"")&amp;IF(J256="No","No receipt from the driver, ","")&amp;IFERROR(IF(AND(W256&lt;&gt;"",OR(W256&lt;DayStart,W256&gt;DayEnd)),"Outside working hours, ",""),"")&amp;IFERROR(IF(AND(X256&lt;&gt;"",WEEKDAY(X256,2)=6,FlagSat="Yes"),"Saturday, ",""),"")&amp;IFERROR(IF(AND(X256&lt;&gt;"",WEEKDAY(X256,2)=7,FlagSun="Yes"),"Sunday, ",""),"")&amp;IF(AND(FlagPremium="Yes",OR(V256="Diesel",V256="Petrol"),OR(ISNUMBER(SEARCH("super",F256)),ISNUMBER(SEARCH("premium",F256)),ISNUMBER(SEARCH("ultimate",F256)),ISNUMBER(SEARCH("v-power",F256)),ISNUMBER(SEARCH("momentum",F256)),ISNUMBER(SEARCH("supreme",F256)))),"Premium fuel, ","")</f>
        <v/>
      </c>
      <c r="AD256" s="32" t="n">
        <f aca="false">IF(AC256="",0,1)</f>
        <v>0</v>
      </c>
      <c r="AE256" s="32" t="n">
        <f aca="false">IF(A256="",0,1)</f>
        <v>0</v>
      </c>
    </row>
    <row r="257" customFormat="false" ht="15" hidden="false" customHeight="false" outlineLevel="0" collapsed="false">
      <c r="A257" s="24"/>
      <c r="B257" s="25"/>
      <c r="C257" s="21"/>
      <c r="D257" s="19"/>
      <c r="E257" s="19"/>
      <c r="F257" s="19"/>
      <c r="G257" s="26"/>
      <c r="H257" s="27"/>
      <c r="I257" s="28"/>
      <c r="J257" s="19"/>
      <c r="K257" s="28"/>
      <c r="L257" s="29" t="str">
        <f aca="false">IF(AC257="","",LEFT(AC257,LEN(AC257)-2))</f>
        <v/>
      </c>
      <c r="M257" s="30"/>
      <c r="N257" s="30"/>
      <c r="O257" s="32" t="str">
        <f aca="false">IF(TRIM(C257&amp;"")="","",RIGHT(SUBSTITUTE(SUBSTITUTE(C257&amp;""," ",""),"*",""),4))</f>
        <v/>
      </c>
      <c r="P257" s="32" t="n">
        <f aca="false">IF(O257="",0,IFERROR(MATCH(O257,Vans!$D$2:$D$51,0),IFERROR(MATCH(VALUE(O257),Vans!$D$2:$D$51,0),0)))</f>
        <v>0</v>
      </c>
      <c r="Q257" s="32" t="str">
        <f aca="false">IF(P257=0,"",INDEX(Vans!$A$2:$A$51,P257)&amp;"")</f>
        <v/>
      </c>
      <c r="R257" s="32" t="str">
        <f aca="false">IF(A257="","",IF(TRIM(D257&amp;"")&lt;&gt;"",SUBSTITUTE(UPPER(TRIM(D257&amp;""))," ",""),SUBSTITUTE(UPPER(Q257)," ","")))</f>
        <v/>
      </c>
      <c r="S257" s="32" t="n">
        <f aca="false">IF(R257="",0,IFERROR(MATCH(R257,Vans!$G$2:$G$51,0),0))</f>
        <v>0</v>
      </c>
      <c r="T257" s="32" t="str">
        <f aca="false">IF(S257=0,"",INDEX(Vans!$B$2:$B$51,S257)&amp;"")</f>
        <v/>
      </c>
      <c r="U257" s="32" t="str">
        <f aca="false">IF(S257=0,"",INDEX(Vans!$C$2:$C$51,S257))</f>
        <v/>
      </c>
      <c r="V257" s="32" t="str">
        <f aca="false">IF(TRIM(F257&amp;"")="","",IF(ISNUMBER(SEARCH("adblue",F257)),"AdBlue",IF(OR(ISNUMBER(SEARCH("diesel",F257)),ISNUMBER(SEARCH("derv",F257)),ISNUMBER(SEARCH("ulsd",F257))),"Diesel",IF(OR(ISNUMBER(SEARCH("unleaded",F257)),ISNUMBER(SEARCH("petrol",F257)),ISNUMBER(SEARCH("ulp",F257))),"Petrol",IF(OR(ISNUMBER(SEARCH("electric",F257)),ISNUMBER(SEARCH("charg",F257)),ISNUMBER(SEARCH("kwh",F257))),"Electric","Other")))))</f>
        <v/>
      </c>
      <c r="W257" s="34" t="str">
        <f aca="false">IF(TRIM(B257&amp;"")&lt;&gt;"",IFERROR(MOD(B257*1,1),""),IF(A257="","",IFERROR(IF(MOD(A257*1,1)&gt;0,MOD(A257*1,1),""),"")))</f>
        <v/>
      </c>
      <c r="X257" s="35" t="str">
        <f aca="false">IF(A257="","",IFERROR(INT(A257*1),""))</f>
        <v/>
      </c>
      <c r="Y257" s="32" t="str">
        <f aca="false">IF(OR(X257="",NOT(OR(V257="Diesel",V257="Petrol"))),"",MAX(IF(O257="",0,COUNTIFS($O$2:$O$501,O257,$X$2:$X$501,X257,$V$2:$V$501,"Diesel")+COUNTIFS($O$2:$O$501,O257,$X$2:$X$501,X257,$V$2:$V$501,"Petrol")),IF(R257="",0,COUNTIFS($R$2:$R$501,R257,$X$2:$X$501,X257,$V$2:$V$501,"Diesel")+COUNTIFS($R$2:$R$501,R257,$X$2:$X$501,X257,$V$2:$V$501,"Petrol"))))</f>
        <v/>
      </c>
      <c r="Z257" s="32" t="str">
        <f aca="false">IF(OR(R257="",TRIM(I257&amp;"")="",NOT(OR(V257="Diesel",V257="Petrol"))),"",IFERROR(_xlfn.MAXIFS($I$2:$I$501,$R$2:$R$501,R257,$I$2:$I$501,"&lt;"&amp;I257,$V$2:$V$501,"&lt;&gt;AdBlue",$V$2:$V$501,"&lt;&gt;Other"),""))</f>
        <v/>
      </c>
      <c r="AA257" s="32" t="str">
        <f aca="false">IF(OR(Z257="",N(Z257)=0),"",I257-Z257)</f>
        <v/>
      </c>
      <c r="AB257" s="32" t="str">
        <f aca="false">IF(OR(R257="",TRIM(I257&amp;"")="",X257=""),"",IFERROR(_xlfn.MAXIFS($I$2:$I$501,$R$2:$R$501,R257,$X$2:$X$501,"&lt;"&amp;X257),""))</f>
        <v/>
      </c>
      <c r="AC257" s="32" t="str">
        <f aca="false">IF(V257="Other","Not fuel, ","")&amp;IFERROR(IF(AND(T257&lt;&gt;"",OR(AND(V257="Diesel",T257&lt;&gt;"Diesel"),AND(V257="Petrol",T257&lt;&gt;"Petrol",T257&lt;&gt;"Plug-in hybrid"),AND(V257="Electric",T257&lt;&gt;"Electric",T257&lt;&gt;"Plug-in hybrid"))),"Wrong fuel for this van, ",""),"")&amp;IFERROR(IF(AND(OR(V257="Diesel",V257="Petrol"),N(U257)&gt;0,G257*1&gt;N(U257)*(1+TankMargin)),"More than the tank holds, ",""),"")&amp;IF(AND(TRIM(D257&amp;"")&lt;&gt;"",Q257&lt;&gt;"",SUBSTITUTE(UPPER(Q257)," ","")&lt;&gt;R257),"Card used in another van, ","")&amp;IF(AND(TRIM(D257&amp;"")&lt;&gt;"",S257=0),"Not one of your vans, ","")&amp;IF(AND(A257&lt;&gt;"",R257="",O257&lt;&gt;"",P257=0),"Card not on your Vans list, ","")&amp;IF(N(Y257)&gt;1,"Filled twice that day, ","")&amp;IFERROR(IF(AND(AA257&lt;&gt;"",AA257&lt;MinMiles),"Only "&amp;TEXT(AA257,"#,##0")&amp;" miles since the previous fill, ",""),"")&amp;IFERROR(IF(AND(AB257&lt;&gt;"",N(AB257)&gt;0,I257*1&lt;N(AB257)),"Pump mileage lower than before, ",""),"")&amp;IFERROR(IF(AND(TRIM(I257&amp;"")&lt;&gt;"",TRIM(K257&amp;"")&lt;&gt;"",ABS(I257*1-K257*1)&gt;MileTolerance),"Pump mileage off from the odometer, ",""),"")&amp;IF(J257="No","No receipt from the driver, ","")&amp;IFERROR(IF(AND(W257&lt;&gt;"",OR(W257&lt;DayStart,W257&gt;DayEnd)),"Outside working hours, ",""),"")&amp;IFERROR(IF(AND(X257&lt;&gt;"",WEEKDAY(X257,2)=6,FlagSat="Yes"),"Saturday, ",""),"")&amp;IFERROR(IF(AND(X257&lt;&gt;"",WEEKDAY(X257,2)=7,FlagSun="Yes"),"Sunday, ",""),"")&amp;IF(AND(FlagPremium="Yes",OR(V257="Diesel",V257="Petrol"),OR(ISNUMBER(SEARCH("super",F257)),ISNUMBER(SEARCH("premium",F257)),ISNUMBER(SEARCH("ultimate",F257)),ISNUMBER(SEARCH("v-power",F257)),ISNUMBER(SEARCH("momentum",F257)),ISNUMBER(SEARCH("supreme",F257)))),"Premium fuel, ","")</f>
        <v/>
      </c>
      <c r="AD257" s="32" t="n">
        <f aca="false">IF(AC257="",0,1)</f>
        <v>0</v>
      </c>
      <c r="AE257" s="32" t="n">
        <f aca="false">IF(A257="",0,1)</f>
        <v>0</v>
      </c>
    </row>
    <row r="258" customFormat="false" ht="15" hidden="false" customHeight="false" outlineLevel="0" collapsed="false">
      <c r="A258" s="24"/>
      <c r="B258" s="25"/>
      <c r="C258" s="21"/>
      <c r="D258" s="19"/>
      <c r="E258" s="19"/>
      <c r="F258" s="19"/>
      <c r="G258" s="26"/>
      <c r="H258" s="27"/>
      <c r="I258" s="28"/>
      <c r="J258" s="19"/>
      <c r="K258" s="28"/>
      <c r="L258" s="29" t="str">
        <f aca="false">IF(AC258="","",LEFT(AC258,LEN(AC258)-2))</f>
        <v/>
      </c>
      <c r="M258" s="30"/>
      <c r="N258" s="30"/>
      <c r="O258" s="32" t="str">
        <f aca="false">IF(TRIM(C258&amp;"")="","",RIGHT(SUBSTITUTE(SUBSTITUTE(C258&amp;""," ",""),"*",""),4))</f>
        <v/>
      </c>
      <c r="P258" s="32" t="n">
        <f aca="false">IF(O258="",0,IFERROR(MATCH(O258,Vans!$D$2:$D$51,0),IFERROR(MATCH(VALUE(O258),Vans!$D$2:$D$51,0),0)))</f>
        <v>0</v>
      </c>
      <c r="Q258" s="32" t="str">
        <f aca="false">IF(P258=0,"",INDEX(Vans!$A$2:$A$51,P258)&amp;"")</f>
        <v/>
      </c>
      <c r="R258" s="32" t="str">
        <f aca="false">IF(A258="","",IF(TRIM(D258&amp;"")&lt;&gt;"",SUBSTITUTE(UPPER(TRIM(D258&amp;""))," ",""),SUBSTITUTE(UPPER(Q258)," ","")))</f>
        <v/>
      </c>
      <c r="S258" s="32" t="n">
        <f aca="false">IF(R258="",0,IFERROR(MATCH(R258,Vans!$G$2:$G$51,0),0))</f>
        <v>0</v>
      </c>
      <c r="T258" s="32" t="str">
        <f aca="false">IF(S258=0,"",INDEX(Vans!$B$2:$B$51,S258)&amp;"")</f>
        <v/>
      </c>
      <c r="U258" s="32" t="str">
        <f aca="false">IF(S258=0,"",INDEX(Vans!$C$2:$C$51,S258))</f>
        <v/>
      </c>
      <c r="V258" s="32" t="str">
        <f aca="false">IF(TRIM(F258&amp;"")="","",IF(ISNUMBER(SEARCH("adblue",F258)),"AdBlue",IF(OR(ISNUMBER(SEARCH("diesel",F258)),ISNUMBER(SEARCH("derv",F258)),ISNUMBER(SEARCH("ulsd",F258))),"Diesel",IF(OR(ISNUMBER(SEARCH("unleaded",F258)),ISNUMBER(SEARCH("petrol",F258)),ISNUMBER(SEARCH("ulp",F258))),"Petrol",IF(OR(ISNUMBER(SEARCH("electric",F258)),ISNUMBER(SEARCH("charg",F258)),ISNUMBER(SEARCH("kwh",F258))),"Electric","Other")))))</f>
        <v/>
      </c>
      <c r="W258" s="34" t="str">
        <f aca="false">IF(TRIM(B258&amp;"")&lt;&gt;"",IFERROR(MOD(B258*1,1),""),IF(A258="","",IFERROR(IF(MOD(A258*1,1)&gt;0,MOD(A258*1,1),""),"")))</f>
        <v/>
      </c>
      <c r="X258" s="35" t="str">
        <f aca="false">IF(A258="","",IFERROR(INT(A258*1),""))</f>
        <v/>
      </c>
      <c r="Y258" s="32" t="str">
        <f aca="false">IF(OR(X258="",NOT(OR(V258="Diesel",V258="Petrol"))),"",MAX(IF(O258="",0,COUNTIFS($O$2:$O$501,O258,$X$2:$X$501,X258,$V$2:$V$501,"Diesel")+COUNTIFS($O$2:$O$501,O258,$X$2:$X$501,X258,$V$2:$V$501,"Petrol")),IF(R258="",0,COUNTIFS($R$2:$R$501,R258,$X$2:$X$501,X258,$V$2:$V$501,"Diesel")+COUNTIFS($R$2:$R$501,R258,$X$2:$X$501,X258,$V$2:$V$501,"Petrol"))))</f>
        <v/>
      </c>
      <c r="Z258" s="32" t="str">
        <f aca="false">IF(OR(R258="",TRIM(I258&amp;"")="",NOT(OR(V258="Diesel",V258="Petrol"))),"",IFERROR(_xlfn.MAXIFS($I$2:$I$501,$R$2:$R$501,R258,$I$2:$I$501,"&lt;"&amp;I258,$V$2:$V$501,"&lt;&gt;AdBlue",$V$2:$V$501,"&lt;&gt;Other"),""))</f>
        <v/>
      </c>
      <c r="AA258" s="32" t="str">
        <f aca="false">IF(OR(Z258="",N(Z258)=0),"",I258-Z258)</f>
        <v/>
      </c>
      <c r="AB258" s="32" t="str">
        <f aca="false">IF(OR(R258="",TRIM(I258&amp;"")="",X258=""),"",IFERROR(_xlfn.MAXIFS($I$2:$I$501,$R$2:$R$501,R258,$X$2:$X$501,"&lt;"&amp;X258),""))</f>
        <v/>
      </c>
      <c r="AC258" s="32" t="str">
        <f aca="false">IF(V258="Other","Not fuel, ","")&amp;IFERROR(IF(AND(T258&lt;&gt;"",OR(AND(V258="Diesel",T258&lt;&gt;"Diesel"),AND(V258="Petrol",T258&lt;&gt;"Petrol",T258&lt;&gt;"Plug-in hybrid"),AND(V258="Electric",T258&lt;&gt;"Electric",T258&lt;&gt;"Plug-in hybrid"))),"Wrong fuel for this van, ",""),"")&amp;IFERROR(IF(AND(OR(V258="Diesel",V258="Petrol"),N(U258)&gt;0,G258*1&gt;N(U258)*(1+TankMargin)),"More than the tank holds, ",""),"")&amp;IF(AND(TRIM(D258&amp;"")&lt;&gt;"",Q258&lt;&gt;"",SUBSTITUTE(UPPER(Q258)," ","")&lt;&gt;R258),"Card used in another van, ","")&amp;IF(AND(TRIM(D258&amp;"")&lt;&gt;"",S258=0),"Not one of your vans, ","")&amp;IF(AND(A258&lt;&gt;"",R258="",O258&lt;&gt;"",P258=0),"Card not on your Vans list, ","")&amp;IF(N(Y258)&gt;1,"Filled twice that day, ","")&amp;IFERROR(IF(AND(AA258&lt;&gt;"",AA258&lt;MinMiles),"Only "&amp;TEXT(AA258,"#,##0")&amp;" miles since the previous fill, ",""),"")&amp;IFERROR(IF(AND(AB258&lt;&gt;"",N(AB258)&gt;0,I258*1&lt;N(AB258)),"Pump mileage lower than before, ",""),"")&amp;IFERROR(IF(AND(TRIM(I258&amp;"")&lt;&gt;"",TRIM(K258&amp;"")&lt;&gt;"",ABS(I258*1-K258*1)&gt;MileTolerance),"Pump mileage off from the odometer, ",""),"")&amp;IF(J258="No","No receipt from the driver, ","")&amp;IFERROR(IF(AND(W258&lt;&gt;"",OR(W258&lt;DayStart,W258&gt;DayEnd)),"Outside working hours, ",""),"")&amp;IFERROR(IF(AND(X258&lt;&gt;"",WEEKDAY(X258,2)=6,FlagSat="Yes"),"Saturday, ",""),"")&amp;IFERROR(IF(AND(X258&lt;&gt;"",WEEKDAY(X258,2)=7,FlagSun="Yes"),"Sunday, ",""),"")&amp;IF(AND(FlagPremium="Yes",OR(V258="Diesel",V258="Petrol"),OR(ISNUMBER(SEARCH("super",F258)),ISNUMBER(SEARCH("premium",F258)),ISNUMBER(SEARCH("ultimate",F258)),ISNUMBER(SEARCH("v-power",F258)),ISNUMBER(SEARCH("momentum",F258)),ISNUMBER(SEARCH("supreme",F258)))),"Premium fuel, ","")</f>
        <v/>
      </c>
      <c r="AD258" s="32" t="n">
        <f aca="false">IF(AC258="",0,1)</f>
        <v>0</v>
      </c>
      <c r="AE258" s="32" t="n">
        <f aca="false">IF(A258="",0,1)</f>
        <v>0</v>
      </c>
    </row>
    <row r="259" customFormat="false" ht="15" hidden="false" customHeight="false" outlineLevel="0" collapsed="false">
      <c r="A259" s="24"/>
      <c r="B259" s="25"/>
      <c r="C259" s="21"/>
      <c r="D259" s="19"/>
      <c r="E259" s="19"/>
      <c r="F259" s="19"/>
      <c r="G259" s="26"/>
      <c r="H259" s="27"/>
      <c r="I259" s="28"/>
      <c r="J259" s="19"/>
      <c r="K259" s="28"/>
      <c r="L259" s="29" t="str">
        <f aca="false">IF(AC259="","",LEFT(AC259,LEN(AC259)-2))</f>
        <v/>
      </c>
      <c r="M259" s="30"/>
      <c r="N259" s="30"/>
      <c r="O259" s="32" t="str">
        <f aca="false">IF(TRIM(C259&amp;"")="","",RIGHT(SUBSTITUTE(SUBSTITUTE(C259&amp;""," ",""),"*",""),4))</f>
        <v/>
      </c>
      <c r="P259" s="32" t="n">
        <f aca="false">IF(O259="",0,IFERROR(MATCH(O259,Vans!$D$2:$D$51,0),IFERROR(MATCH(VALUE(O259),Vans!$D$2:$D$51,0),0)))</f>
        <v>0</v>
      </c>
      <c r="Q259" s="32" t="str">
        <f aca="false">IF(P259=0,"",INDEX(Vans!$A$2:$A$51,P259)&amp;"")</f>
        <v/>
      </c>
      <c r="R259" s="32" t="str">
        <f aca="false">IF(A259="","",IF(TRIM(D259&amp;"")&lt;&gt;"",SUBSTITUTE(UPPER(TRIM(D259&amp;""))," ",""),SUBSTITUTE(UPPER(Q259)," ","")))</f>
        <v/>
      </c>
      <c r="S259" s="32" t="n">
        <f aca="false">IF(R259="",0,IFERROR(MATCH(R259,Vans!$G$2:$G$51,0),0))</f>
        <v>0</v>
      </c>
      <c r="T259" s="32" t="str">
        <f aca="false">IF(S259=0,"",INDEX(Vans!$B$2:$B$51,S259)&amp;"")</f>
        <v/>
      </c>
      <c r="U259" s="32" t="str">
        <f aca="false">IF(S259=0,"",INDEX(Vans!$C$2:$C$51,S259))</f>
        <v/>
      </c>
      <c r="V259" s="32" t="str">
        <f aca="false">IF(TRIM(F259&amp;"")="","",IF(ISNUMBER(SEARCH("adblue",F259)),"AdBlue",IF(OR(ISNUMBER(SEARCH("diesel",F259)),ISNUMBER(SEARCH("derv",F259)),ISNUMBER(SEARCH("ulsd",F259))),"Diesel",IF(OR(ISNUMBER(SEARCH("unleaded",F259)),ISNUMBER(SEARCH("petrol",F259)),ISNUMBER(SEARCH("ulp",F259))),"Petrol",IF(OR(ISNUMBER(SEARCH("electric",F259)),ISNUMBER(SEARCH("charg",F259)),ISNUMBER(SEARCH("kwh",F259))),"Electric","Other")))))</f>
        <v/>
      </c>
      <c r="W259" s="34" t="str">
        <f aca="false">IF(TRIM(B259&amp;"")&lt;&gt;"",IFERROR(MOD(B259*1,1),""),IF(A259="","",IFERROR(IF(MOD(A259*1,1)&gt;0,MOD(A259*1,1),""),"")))</f>
        <v/>
      </c>
      <c r="X259" s="35" t="str">
        <f aca="false">IF(A259="","",IFERROR(INT(A259*1),""))</f>
        <v/>
      </c>
      <c r="Y259" s="32" t="str">
        <f aca="false">IF(OR(X259="",NOT(OR(V259="Diesel",V259="Petrol"))),"",MAX(IF(O259="",0,COUNTIFS($O$2:$O$501,O259,$X$2:$X$501,X259,$V$2:$V$501,"Diesel")+COUNTIFS($O$2:$O$501,O259,$X$2:$X$501,X259,$V$2:$V$501,"Petrol")),IF(R259="",0,COUNTIFS($R$2:$R$501,R259,$X$2:$X$501,X259,$V$2:$V$501,"Diesel")+COUNTIFS($R$2:$R$501,R259,$X$2:$X$501,X259,$V$2:$V$501,"Petrol"))))</f>
        <v/>
      </c>
      <c r="Z259" s="32" t="str">
        <f aca="false">IF(OR(R259="",TRIM(I259&amp;"")="",NOT(OR(V259="Diesel",V259="Petrol"))),"",IFERROR(_xlfn.MAXIFS($I$2:$I$501,$R$2:$R$501,R259,$I$2:$I$501,"&lt;"&amp;I259,$V$2:$V$501,"&lt;&gt;AdBlue",$V$2:$V$501,"&lt;&gt;Other"),""))</f>
        <v/>
      </c>
      <c r="AA259" s="32" t="str">
        <f aca="false">IF(OR(Z259="",N(Z259)=0),"",I259-Z259)</f>
        <v/>
      </c>
      <c r="AB259" s="32" t="str">
        <f aca="false">IF(OR(R259="",TRIM(I259&amp;"")="",X259=""),"",IFERROR(_xlfn.MAXIFS($I$2:$I$501,$R$2:$R$501,R259,$X$2:$X$501,"&lt;"&amp;X259),""))</f>
        <v/>
      </c>
      <c r="AC259" s="32" t="str">
        <f aca="false">IF(V259="Other","Not fuel, ","")&amp;IFERROR(IF(AND(T259&lt;&gt;"",OR(AND(V259="Diesel",T259&lt;&gt;"Diesel"),AND(V259="Petrol",T259&lt;&gt;"Petrol",T259&lt;&gt;"Plug-in hybrid"),AND(V259="Electric",T259&lt;&gt;"Electric",T259&lt;&gt;"Plug-in hybrid"))),"Wrong fuel for this van, ",""),"")&amp;IFERROR(IF(AND(OR(V259="Diesel",V259="Petrol"),N(U259)&gt;0,G259*1&gt;N(U259)*(1+TankMargin)),"More than the tank holds, ",""),"")&amp;IF(AND(TRIM(D259&amp;"")&lt;&gt;"",Q259&lt;&gt;"",SUBSTITUTE(UPPER(Q259)," ","")&lt;&gt;R259),"Card used in another van, ","")&amp;IF(AND(TRIM(D259&amp;"")&lt;&gt;"",S259=0),"Not one of your vans, ","")&amp;IF(AND(A259&lt;&gt;"",R259="",O259&lt;&gt;"",P259=0),"Card not on your Vans list, ","")&amp;IF(N(Y259)&gt;1,"Filled twice that day, ","")&amp;IFERROR(IF(AND(AA259&lt;&gt;"",AA259&lt;MinMiles),"Only "&amp;TEXT(AA259,"#,##0")&amp;" miles since the previous fill, ",""),"")&amp;IFERROR(IF(AND(AB259&lt;&gt;"",N(AB259)&gt;0,I259*1&lt;N(AB259)),"Pump mileage lower than before, ",""),"")&amp;IFERROR(IF(AND(TRIM(I259&amp;"")&lt;&gt;"",TRIM(K259&amp;"")&lt;&gt;"",ABS(I259*1-K259*1)&gt;MileTolerance),"Pump mileage off from the odometer, ",""),"")&amp;IF(J259="No","No receipt from the driver, ","")&amp;IFERROR(IF(AND(W259&lt;&gt;"",OR(W259&lt;DayStart,W259&gt;DayEnd)),"Outside working hours, ",""),"")&amp;IFERROR(IF(AND(X259&lt;&gt;"",WEEKDAY(X259,2)=6,FlagSat="Yes"),"Saturday, ",""),"")&amp;IFERROR(IF(AND(X259&lt;&gt;"",WEEKDAY(X259,2)=7,FlagSun="Yes"),"Sunday, ",""),"")&amp;IF(AND(FlagPremium="Yes",OR(V259="Diesel",V259="Petrol"),OR(ISNUMBER(SEARCH("super",F259)),ISNUMBER(SEARCH("premium",F259)),ISNUMBER(SEARCH("ultimate",F259)),ISNUMBER(SEARCH("v-power",F259)),ISNUMBER(SEARCH("momentum",F259)),ISNUMBER(SEARCH("supreme",F259)))),"Premium fuel, ","")</f>
        <v/>
      </c>
      <c r="AD259" s="32" t="n">
        <f aca="false">IF(AC259="",0,1)</f>
        <v>0</v>
      </c>
      <c r="AE259" s="32" t="n">
        <f aca="false">IF(A259="",0,1)</f>
        <v>0</v>
      </c>
    </row>
    <row r="260" customFormat="false" ht="15" hidden="false" customHeight="false" outlineLevel="0" collapsed="false">
      <c r="A260" s="24"/>
      <c r="B260" s="25"/>
      <c r="C260" s="21"/>
      <c r="D260" s="19"/>
      <c r="E260" s="19"/>
      <c r="F260" s="19"/>
      <c r="G260" s="26"/>
      <c r="H260" s="27"/>
      <c r="I260" s="28"/>
      <c r="J260" s="19"/>
      <c r="K260" s="28"/>
      <c r="L260" s="29" t="str">
        <f aca="false">IF(AC260="","",LEFT(AC260,LEN(AC260)-2))</f>
        <v/>
      </c>
      <c r="M260" s="30"/>
      <c r="N260" s="30"/>
      <c r="O260" s="32" t="str">
        <f aca="false">IF(TRIM(C260&amp;"")="","",RIGHT(SUBSTITUTE(SUBSTITUTE(C260&amp;""," ",""),"*",""),4))</f>
        <v/>
      </c>
      <c r="P260" s="32" t="n">
        <f aca="false">IF(O260="",0,IFERROR(MATCH(O260,Vans!$D$2:$D$51,0),IFERROR(MATCH(VALUE(O260),Vans!$D$2:$D$51,0),0)))</f>
        <v>0</v>
      </c>
      <c r="Q260" s="32" t="str">
        <f aca="false">IF(P260=0,"",INDEX(Vans!$A$2:$A$51,P260)&amp;"")</f>
        <v/>
      </c>
      <c r="R260" s="32" t="str">
        <f aca="false">IF(A260="","",IF(TRIM(D260&amp;"")&lt;&gt;"",SUBSTITUTE(UPPER(TRIM(D260&amp;""))," ",""),SUBSTITUTE(UPPER(Q260)," ","")))</f>
        <v/>
      </c>
      <c r="S260" s="32" t="n">
        <f aca="false">IF(R260="",0,IFERROR(MATCH(R260,Vans!$G$2:$G$51,0),0))</f>
        <v>0</v>
      </c>
      <c r="T260" s="32" t="str">
        <f aca="false">IF(S260=0,"",INDEX(Vans!$B$2:$B$51,S260)&amp;"")</f>
        <v/>
      </c>
      <c r="U260" s="32" t="str">
        <f aca="false">IF(S260=0,"",INDEX(Vans!$C$2:$C$51,S260))</f>
        <v/>
      </c>
      <c r="V260" s="32" t="str">
        <f aca="false">IF(TRIM(F260&amp;"")="","",IF(ISNUMBER(SEARCH("adblue",F260)),"AdBlue",IF(OR(ISNUMBER(SEARCH("diesel",F260)),ISNUMBER(SEARCH("derv",F260)),ISNUMBER(SEARCH("ulsd",F260))),"Diesel",IF(OR(ISNUMBER(SEARCH("unleaded",F260)),ISNUMBER(SEARCH("petrol",F260)),ISNUMBER(SEARCH("ulp",F260))),"Petrol",IF(OR(ISNUMBER(SEARCH("electric",F260)),ISNUMBER(SEARCH("charg",F260)),ISNUMBER(SEARCH("kwh",F260))),"Electric","Other")))))</f>
        <v/>
      </c>
      <c r="W260" s="34" t="str">
        <f aca="false">IF(TRIM(B260&amp;"")&lt;&gt;"",IFERROR(MOD(B260*1,1),""),IF(A260="","",IFERROR(IF(MOD(A260*1,1)&gt;0,MOD(A260*1,1),""),"")))</f>
        <v/>
      </c>
      <c r="X260" s="35" t="str">
        <f aca="false">IF(A260="","",IFERROR(INT(A260*1),""))</f>
        <v/>
      </c>
      <c r="Y260" s="32" t="str">
        <f aca="false">IF(OR(X260="",NOT(OR(V260="Diesel",V260="Petrol"))),"",MAX(IF(O260="",0,COUNTIFS($O$2:$O$501,O260,$X$2:$X$501,X260,$V$2:$V$501,"Diesel")+COUNTIFS($O$2:$O$501,O260,$X$2:$X$501,X260,$V$2:$V$501,"Petrol")),IF(R260="",0,COUNTIFS($R$2:$R$501,R260,$X$2:$X$501,X260,$V$2:$V$501,"Diesel")+COUNTIFS($R$2:$R$501,R260,$X$2:$X$501,X260,$V$2:$V$501,"Petrol"))))</f>
        <v/>
      </c>
      <c r="Z260" s="32" t="str">
        <f aca="false">IF(OR(R260="",TRIM(I260&amp;"")="",NOT(OR(V260="Diesel",V260="Petrol"))),"",IFERROR(_xlfn.MAXIFS($I$2:$I$501,$R$2:$R$501,R260,$I$2:$I$501,"&lt;"&amp;I260,$V$2:$V$501,"&lt;&gt;AdBlue",$V$2:$V$501,"&lt;&gt;Other"),""))</f>
        <v/>
      </c>
      <c r="AA260" s="32" t="str">
        <f aca="false">IF(OR(Z260="",N(Z260)=0),"",I260-Z260)</f>
        <v/>
      </c>
      <c r="AB260" s="32" t="str">
        <f aca="false">IF(OR(R260="",TRIM(I260&amp;"")="",X260=""),"",IFERROR(_xlfn.MAXIFS($I$2:$I$501,$R$2:$R$501,R260,$X$2:$X$501,"&lt;"&amp;X260),""))</f>
        <v/>
      </c>
      <c r="AC260" s="32" t="str">
        <f aca="false">IF(V260="Other","Not fuel, ","")&amp;IFERROR(IF(AND(T260&lt;&gt;"",OR(AND(V260="Diesel",T260&lt;&gt;"Diesel"),AND(V260="Petrol",T260&lt;&gt;"Petrol",T260&lt;&gt;"Plug-in hybrid"),AND(V260="Electric",T260&lt;&gt;"Electric",T260&lt;&gt;"Plug-in hybrid"))),"Wrong fuel for this van, ",""),"")&amp;IFERROR(IF(AND(OR(V260="Diesel",V260="Petrol"),N(U260)&gt;0,G260*1&gt;N(U260)*(1+TankMargin)),"More than the tank holds, ",""),"")&amp;IF(AND(TRIM(D260&amp;"")&lt;&gt;"",Q260&lt;&gt;"",SUBSTITUTE(UPPER(Q260)," ","")&lt;&gt;R260),"Card used in another van, ","")&amp;IF(AND(TRIM(D260&amp;"")&lt;&gt;"",S260=0),"Not one of your vans, ","")&amp;IF(AND(A260&lt;&gt;"",R260="",O260&lt;&gt;"",P260=0),"Card not on your Vans list, ","")&amp;IF(N(Y260)&gt;1,"Filled twice that day, ","")&amp;IFERROR(IF(AND(AA260&lt;&gt;"",AA260&lt;MinMiles),"Only "&amp;TEXT(AA260,"#,##0")&amp;" miles since the previous fill, ",""),"")&amp;IFERROR(IF(AND(AB260&lt;&gt;"",N(AB260)&gt;0,I260*1&lt;N(AB260)),"Pump mileage lower than before, ",""),"")&amp;IFERROR(IF(AND(TRIM(I260&amp;"")&lt;&gt;"",TRIM(K260&amp;"")&lt;&gt;"",ABS(I260*1-K260*1)&gt;MileTolerance),"Pump mileage off from the odometer, ",""),"")&amp;IF(J260="No","No receipt from the driver, ","")&amp;IFERROR(IF(AND(W260&lt;&gt;"",OR(W260&lt;DayStart,W260&gt;DayEnd)),"Outside working hours, ",""),"")&amp;IFERROR(IF(AND(X260&lt;&gt;"",WEEKDAY(X260,2)=6,FlagSat="Yes"),"Saturday, ",""),"")&amp;IFERROR(IF(AND(X260&lt;&gt;"",WEEKDAY(X260,2)=7,FlagSun="Yes"),"Sunday, ",""),"")&amp;IF(AND(FlagPremium="Yes",OR(V260="Diesel",V260="Petrol"),OR(ISNUMBER(SEARCH("super",F260)),ISNUMBER(SEARCH("premium",F260)),ISNUMBER(SEARCH("ultimate",F260)),ISNUMBER(SEARCH("v-power",F260)),ISNUMBER(SEARCH("momentum",F260)),ISNUMBER(SEARCH("supreme",F260)))),"Premium fuel, ","")</f>
        <v/>
      </c>
      <c r="AD260" s="32" t="n">
        <f aca="false">IF(AC260="",0,1)</f>
        <v>0</v>
      </c>
      <c r="AE260" s="32" t="n">
        <f aca="false">IF(A260="",0,1)</f>
        <v>0</v>
      </c>
    </row>
    <row r="261" customFormat="false" ht="15" hidden="false" customHeight="false" outlineLevel="0" collapsed="false">
      <c r="A261" s="24"/>
      <c r="B261" s="25"/>
      <c r="C261" s="21"/>
      <c r="D261" s="19"/>
      <c r="E261" s="19"/>
      <c r="F261" s="19"/>
      <c r="G261" s="26"/>
      <c r="H261" s="27"/>
      <c r="I261" s="28"/>
      <c r="J261" s="19"/>
      <c r="K261" s="28"/>
      <c r="L261" s="29" t="str">
        <f aca="false">IF(AC261="","",LEFT(AC261,LEN(AC261)-2))</f>
        <v/>
      </c>
      <c r="M261" s="30"/>
      <c r="N261" s="30"/>
      <c r="O261" s="32" t="str">
        <f aca="false">IF(TRIM(C261&amp;"")="","",RIGHT(SUBSTITUTE(SUBSTITUTE(C261&amp;""," ",""),"*",""),4))</f>
        <v/>
      </c>
      <c r="P261" s="32" t="n">
        <f aca="false">IF(O261="",0,IFERROR(MATCH(O261,Vans!$D$2:$D$51,0),IFERROR(MATCH(VALUE(O261),Vans!$D$2:$D$51,0),0)))</f>
        <v>0</v>
      </c>
      <c r="Q261" s="32" t="str">
        <f aca="false">IF(P261=0,"",INDEX(Vans!$A$2:$A$51,P261)&amp;"")</f>
        <v/>
      </c>
      <c r="R261" s="32" t="str">
        <f aca="false">IF(A261="","",IF(TRIM(D261&amp;"")&lt;&gt;"",SUBSTITUTE(UPPER(TRIM(D261&amp;""))," ",""),SUBSTITUTE(UPPER(Q261)," ","")))</f>
        <v/>
      </c>
      <c r="S261" s="32" t="n">
        <f aca="false">IF(R261="",0,IFERROR(MATCH(R261,Vans!$G$2:$G$51,0),0))</f>
        <v>0</v>
      </c>
      <c r="T261" s="32" t="str">
        <f aca="false">IF(S261=0,"",INDEX(Vans!$B$2:$B$51,S261)&amp;"")</f>
        <v/>
      </c>
      <c r="U261" s="32" t="str">
        <f aca="false">IF(S261=0,"",INDEX(Vans!$C$2:$C$51,S261))</f>
        <v/>
      </c>
      <c r="V261" s="32" t="str">
        <f aca="false">IF(TRIM(F261&amp;"")="","",IF(ISNUMBER(SEARCH("adblue",F261)),"AdBlue",IF(OR(ISNUMBER(SEARCH("diesel",F261)),ISNUMBER(SEARCH("derv",F261)),ISNUMBER(SEARCH("ulsd",F261))),"Diesel",IF(OR(ISNUMBER(SEARCH("unleaded",F261)),ISNUMBER(SEARCH("petrol",F261)),ISNUMBER(SEARCH("ulp",F261))),"Petrol",IF(OR(ISNUMBER(SEARCH("electric",F261)),ISNUMBER(SEARCH("charg",F261)),ISNUMBER(SEARCH("kwh",F261))),"Electric","Other")))))</f>
        <v/>
      </c>
      <c r="W261" s="34" t="str">
        <f aca="false">IF(TRIM(B261&amp;"")&lt;&gt;"",IFERROR(MOD(B261*1,1),""),IF(A261="","",IFERROR(IF(MOD(A261*1,1)&gt;0,MOD(A261*1,1),""),"")))</f>
        <v/>
      </c>
      <c r="X261" s="35" t="str">
        <f aca="false">IF(A261="","",IFERROR(INT(A261*1),""))</f>
        <v/>
      </c>
      <c r="Y261" s="32" t="str">
        <f aca="false">IF(OR(X261="",NOT(OR(V261="Diesel",V261="Petrol"))),"",MAX(IF(O261="",0,COUNTIFS($O$2:$O$501,O261,$X$2:$X$501,X261,$V$2:$V$501,"Diesel")+COUNTIFS($O$2:$O$501,O261,$X$2:$X$501,X261,$V$2:$V$501,"Petrol")),IF(R261="",0,COUNTIFS($R$2:$R$501,R261,$X$2:$X$501,X261,$V$2:$V$501,"Diesel")+COUNTIFS($R$2:$R$501,R261,$X$2:$X$501,X261,$V$2:$V$501,"Petrol"))))</f>
        <v/>
      </c>
      <c r="Z261" s="32" t="str">
        <f aca="false">IF(OR(R261="",TRIM(I261&amp;"")="",NOT(OR(V261="Diesel",V261="Petrol"))),"",IFERROR(_xlfn.MAXIFS($I$2:$I$501,$R$2:$R$501,R261,$I$2:$I$501,"&lt;"&amp;I261,$V$2:$V$501,"&lt;&gt;AdBlue",$V$2:$V$501,"&lt;&gt;Other"),""))</f>
        <v/>
      </c>
      <c r="AA261" s="32" t="str">
        <f aca="false">IF(OR(Z261="",N(Z261)=0),"",I261-Z261)</f>
        <v/>
      </c>
      <c r="AB261" s="32" t="str">
        <f aca="false">IF(OR(R261="",TRIM(I261&amp;"")="",X261=""),"",IFERROR(_xlfn.MAXIFS($I$2:$I$501,$R$2:$R$501,R261,$X$2:$X$501,"&lt;"&amp;X261),""))</f>
        <v/>
      </c>
      <c r="AC261" s="32" t="str">
        <f aca="false">IF(V261="Other","Not fuel, ","")&amp;IFERROR(IF(AND(T261&lt;&gt;"",OR(AND(V261="Diesel",T261&lt;&gt;"Diesel"),AND(V261="Petrol",T261&lt;&gt;"Petrol",T261&lt;&gt;"Plug-in hybrid"),AND(V261="Electric",T261&lt;&gt;"Electric",T261&lt;&gt;"Plug-in hybrid"))),"Wrong fuel for this van, ",""),"")&amp;IFERROR(IF(AND(OR(V261="Diesel",V261="Petrol"),N(U261)&gt;0,G261*1&gt;N(U261)*(1+TankMargin)),"More than the tank holds, ",""),"")&amp;IF(AND(TRIM(D261&amp;"")&lt;&gt;"",Q261&lt;&gt;"",SUBSTITUTE(UPPER(Q261)," ","")&lt;&gt;R261),"Card used in another van, ","")&amp;IF(AND(TRIM(D261&amp;"")&lt;&gt;"",S261=0),"Not one of your vans, ","")&amp;IF(AND(A261&lt;&gt;"",R261="",O261&lt;&gt;"",P261=0),"Card not on your Vans list, ","")&amp;IF(N(Y261)&gt;1,"Filled twice that day, ","")&amp;IFERROR(IF(AND(AA261&lt;&gt;"",AA261&lt;MinMiles),"Only "&amp;TEXT(AA261,"#,##0")&amp;" miles since the previous fill, ",""),"")&amp;IFERROR(IF(AND(AB261&lt;&gt;"",N(AB261)&gt;0,I261*1&lt;N(AB261)),"Pump mileage lower than before, ",""),"")&amp;IFERROR(IF(AND(TRIM(I261&amp;"")&lt;&gt;"",TRIM(K261&amp;"")&lt;&gt;"",ABS(I261*1-K261*1)&gt;MileTolerance),"Pump mileage off from the odometer, ",""),"")&amp;IF(J261="No","No receipt from the driver, ","")&amp;IFERROR(IF(AND(W261&lt;&gt;"",OR(W261&lt;DayStart,W261&gt;DayEnd)),"Outside working hours, ",""),"")&amp;IFERROR(IF(AND(X261&lt;&gt;"",WEEKDAY(X261,2)=6,FlagSat="Yes"),"Saturday, ",""),"")&amp;IFERROR(IF(AND(X261&lt;&gt;"",WEEKDAY(X261,2)=7,FlagSun="Yes"),"Sunday, ",""),"")&amp;IF(AND(FlagPremium="Yes",OR(V261="Diesel",V261="Petrol"),OR(ISNUMBER(SEARCH("super",F261)),ISNUMBER(SEARCH("premium",F261)),ISNUMBER(SEARCH("ultimate",F261)),ISNUMBER(SEARCH("v-power",F261)),ISNUMBER(SEARCH("momentum",F261)),ISNUMBER(SEARCH("supreme",F261)))),"Premium fuel, ","")</f>
        <v/>
      </c>
      <c r="AD261" s="32" t="n">
        <f aca="false">IF(AC261="",0,1)</f>
        <v>0</v>
      </c>
      <c r="AE261" s="32" t="n">
        <f aca="false">IF(A261="",0,1)</f>
        <v>0</v>
      </c>
    </row>
    <row r="262" customFormat="false" ht="15" hidden="false" customHeight="false" outlineLevel="0" collapsed="false">
      <c r="A262" s="24"/>
      <c r="B262" s="25"/>
      <c r="C262" s="21"/>
      <c r="D262" s="19"/>
      <c r="E262" s="19"/>
      <c r="F262" s="19"/>
      <c r="G262" s="26"/>
      <c r="H262" s="27"/>
      <c r="I262" s="28"/>
      <c r="J262" s="19"/>
      <c r="K262" s="28"/>
      <c r="L262" s="29" t="str">
        <f aca="false">IF(AC262="","",LEFT(AC262,LEN(AC262)-2))</f>
        <v/>
      </c>
      <c r="M262" s="30"/>
      <c r="N262" s="30"/>
      <c r="O262" s="32" t="str">
        <f aca="false">IF(TRIM(C262&amp;"")="","",RIGHT(SUBSTITUTE(SUBSTITUTE(C262&amp;""," ",""),"*",""),4))</f>
        <v/>
      </c>
      <c r="P262" s="32" t="n">
        <f aca="false">IF(O262="",0,IFERROR(MATCH(O262,Vans!$D$2:$D$51,0),IFERROR(MATCH(VALUE(O262),Vans!$D$2:$D$51,0),0)))</f>
        <v>0</v>
      </c>
      <c r="Q262" s="32" t="str">
        <f aca="false">IF(P262=0,"",INDEX(Vans!$A$2:$A$51,P262)&amp;"")</f>
        <v/>
      </c>
      <c r="R262" s="32" t="str">
        <f aca="false">IF(A262="","",IF(TRIM(D262&amp;"")&lt;&gt;"",SUBSTITUTE(UPPER(TRIM(D262&amp;""))," ",""),SUBSTITUTE(UPPER(Q262)," ","")))</f>
        <v/>
      </c>
      <c r="S262" s="32" t="n">
        <f aca="false">IF(R262="",0,IFERROR(MATCH(R262,Vans!$G$2:$G$51,0),0))</f>
        <v>0</v>
      </c>
      <c r="T262" s="32" t="str">
        <f aca="false">IF(S262=0,"",INDEX(Vans!$B$2:$B$51,S262)&amp;"")</f>
        <v/>
      </c>
      <c r="U262" s="32" t="str">
        <f aca="false">IF(S262=0,"",INDEX(Vans!$C$2:$C$51,S262))</f>
        <v/>
      </c>
      <c r="V262" s="32" t="str">
        <f aca="false">IF(TRIM(F262&amp;"")="","",IF(ISNUMBER(SEARCH("adblue",F262)),"AdBlue",IF(OR(ISNUMBER(SEARCH("diesel",F262)),ISNUMBER(SEARCH("derv",F262)),ISNUMBER(SEARCH("ulsd",F262))),"Diesel",IF(OR(ISNUMBER(SEARCH("unleaded",F262)),ISNUMBER(SEARCH("petrol",F262)),ISNUMBER(SEARCH("ulp",F262))),"Petrol",IF(OR(ISNUMBER(SEARCH("electric",F262)),ISNUMBER(SEARCH("charg",F262)),ISNUMBER(SEARCH("kwh",F262))),"Electric","Other")))))</f>
        <v/>
      </c>
      <c r="W262" s="34" t="str">
        <f aca="false">IF(TRIM(B262&amp;"")&lt;&gt;"",IFERROR(MOD(B262*1,1),""),IF(A262="","",IFERROR(IF(MOD(A262*1,1)&gt;0,MOD(A262*1,1),""),"")))</f>
        <v/>
      </c>
      <c r="X262" s="35" t="str">
        <f aca="false">IF(A262="","",IFERROR(INT(A262*1),""))</f>
        <v/>
      </c>
      <c r="Y262" s="32" t="str">
        <f aca="false">IF(OR(X262="",NOT(OR(V262="Diesel",V262="Petrol"))),"",MAX(IF(O262="",0,COUNTIFS($O$2:$O$501,O262,$X$2:$X$501,X262,$V$2:$V$501,"Diesel")+COUNTIFS($O$2:$O$501,O262,$X$2:$X$501,X262,$V$2:$V$501,"Petrol")),IF(R262="",0,COUNTIFS($R$2:$R$501,R262,$X$2:$X$501,X262,$V$2:$V$501,"Diesel")+COUNTIFS($R$2:$R$501,R262,$X$2:$X$501,X262,$V$2:$V$501,"Petrol"))))</f>
        <v/>
      </c>
      <c r="Z262" s="32" t="str">
        <f aca="false">IF(OR(R262="",TRIM(I262&amp;"")="",NOT(OR(V262="Diesel",V262="Petrol"))),"",IFERROR(_xlfn.MAXIFS($I$2:$I$501,$R$2:$R$501,R262,$I$2:$I$501,"&lt;"&amp;I262,$V$2:$V$501,"&lt;&gt;AdBlue",$V$2:$V$501,"&lt;&gt;Other"),""))</f>
        <v/>
      </c>
      <c r="AA262" s="32" t="str">
        <f aca="false">IF(OR(Z262="",N(Z262)=0),"",I262-Z262)</f>
        <v/>
      </c>
      <c r="AB262" s="32" t="str">
        <f aca="false">IF(OR(R262="",TRIM(I262&amp;"")="",X262=""),"",IFERROR(_xlfn.MAXIFS($I$2:$I$501,$R$2:$R$501,R262,$X$2:$X$501,"&lt;"&amp;X262),""))</f>
        <v/>
      </c>
      <c r="AC262" s="32" t="str">
        <f aca="false">IF(V262="Other","Not fuel, ","")&amp;IFERROR(IF(AND(T262&lt;&gt;"",OR(AND(V262="Diesel",T262&lt;&gt;"Diesel"),AND(V262="Petrol",T262&lt;&gt;"Petrol",T262&lt;&gt;"Plug-in hybrid"),AND(V262="Electric",T262&lt;&gt;"Electric",T262&lt;&gt;"Plug-in hybrid"))),"Wrong fuel for this van, ",""),"")&amp;IFERROR(IF(AND(OR(V262="Diesel",V262="Petrol"),N(U262)&gt;0,G262*1&gt;N(U262)*(1+TankMargin)),"More than the tank holds, ",""),"")&amp;IF(AND(TRIM(D262&amp;"")&lt;&gt;"",Q262&lt;&gt;"",SUBSTITUTE(UPPER(Q262)," ","")&lt;&gt;R262),"Card used in another van, ","")&amp;IF(AND(TRIM(D262&amp;"")&lt;&gt;"",S262=0),"Not one of your vans, ","")&amp;IF(AND(A262&lt;&gt;"",R262="",O262&lt;&gt;"",P262=0),"Card not on your Vans list, ","")&amp;IF(N(Y262)&gt;1,"Filled twice that day, ","")&amp;IFERROR(IF(AND(AA262&lt;&gt;"",AA262&lt;MinMiles),"Only "&amp;TEXT(AA262,"#,##0")&amp;" miles since the previous fill, ",""),"")&amp;IFERROR(IF(AND(AB262&lt;&gt;"",N(AB262)&gt;0,I262*1&lt;N(AB262)),"Pump mileage lower than before, ",""),"")&amp;IFERROR(IF(AND(TRIM(I262&amp;"")&lt;&gt;"",TRIM(K262&amp;"")&lt;&gt;"",ABS(I262*1-K262*1)&gt;MileTolerance),"Pump mileage off from the odometer, ",""),"")&amp;IF(J262="No","No receipt from the driver, ","")&amp;IFERROR(IF(AND(W262&lt;&gt;"",OR(W262&lt;DayStart,W262&gt;DayEnd)),"Outside working hours, ",""),"")&amp;IFERROR(IF(AND(X262&lt;&gt;"",WEEKDAY(X262,2)=6,FlagSat="Yes"),"Saturday, ",""),"")&amp;IFERROR(IF(AND(X262&lt;&gt;"",WEEKDAY(X262,2)=7,FlagSun="Yes"),"Sunday, ",""),"")&amp;IF(AND(FlagPremium="Yes",OR(V262="Diesel",V262="Petrol"),OR(ISNUMBER(SEARCH("super",F262)),ISNUMBER(SEARCH("premium",F262)),ISNUMBER(SEARCH("ultimate",F262)),ISNUMBER(SEARCH("v-power",F262)),ISNUMBER(SEARCH("momentum",F262)),ISNUMBER(SEARCH("supreme",F262)))),"Premium fuel, ","")</f>
        <v/>
      </c>
      <c r="AD262" s="32" t="n">
        <f aca="false">IF(AC262="",0,1)</f>
        <v>0</v>
      </c>
      <c r="AE262" s="32" t="n">
        <f aca="false">IF(A262="",0,1)</f>
        <v>0</v>
      </c>
    </row>
    <row r="263" customFormat="false" ht="15" hidden="false" customHeight="false" outlineLevel="0" collapsed="false">
      <c r="A263" s="24"/>
      <c r="B263" s="25"/>
      <c r="C263" s="21"/>
      <c r="D263" s="19"/>
      <c r="E263" s="19"/>
      <c r="F263" s="19"/>
      <c r="G263" s="26"/>
      <c r="H263" s="27"/>
      <c r="I263" s="28"/>
      <c r="J263" s="19"/>
      <c r="K263" s="28"/>
      <c r="L263" s="29" t="str">
        <f aca="false">IF(AC263="","",LEFT(AC263,LEN(AC263)-2))</f>
        <v/>
      </c>
      <c r="M263" s="30"/>
      <c r="N263" s="30"/>
      <c r="O263" s="32" t="str">
        <f aca="false">IF(TRIM(C263&amp;"")="","",RIGHT(SUBSTITUTE(SUBSTITUTE(C263&amp;""," ",""),"*",""),4))</f>
        <v/>
      </c>
      <c r="P263" s="32" t="n">
        <f aca="false">IF(O263="",0,IFERROR(MATCH(O263,Vans!$D$2:$D$51,0),IFERROR(MATCH(VALUE(O263),Vans!$D$2:$D$51,0),0)))</f>
        <v>0</v>
      </c>
      <c r="Q263" s="32" t="str">
        <f aca="false">IF(P263=0,"",INDEX(Vans!$A$2:$A$51,P263)&amp;"")</f>
        <v/>
      </c>
      <c r="R263" s="32" t="str">
        <f aca="false">IF(A263="","",IF(TRIM(D263&amp;"")&lt;&gt;"",SUBSTITUTE(UPPER(TRIM(D263&amp;""))," ",""),SUBSTITUTE(UPPER(Q263)," ","")))</f>
        <v/>
      </c>
      <c r="S263" s="32" t="n">
        <f aca="false">IF(R263="",0,IFERROR(MATCH(R263,Vans!$G$2:$G$51,0),0))</f>
        <v>0</v>
      </c>
      <c r="T263" s="32" t="str">
        <f aca="false">IF(S263=0,"",INDEX(Vans!$B$2:$B$51,S263)&amp;"")</f>
        <v/>
      </c>
      <c r="U263" s="32" t="str">
        <f aca="false">IF(S263=0,"",INDEX(Vans!$C$2:$C$51,S263))</f>
        <v/>
      </c>
      <c r="V263" s="32" t="str">
        <f aca="false">IF(TRIM(F263&amp;"")="","",IF(ISNUMBER(SEARCH("adblue",F263)),"AdBlue",IF(OR(ISNUMBER(SEARCH("diesel",F263)),ISNUMBER(SEARCH("derv",F263)),ISNUMBER(SEARCH("ulsd",F263))),"Diesel",IF(OR(ISNUMBER(SEARCH("unleaded",F263)),ISNUMBER(SEARCH("petrol",F263)),ISNUMBER(SEARCH("ulp",F263))),"Petrol",IF(OR(ISNUMBER(SEARCH("electric",F263)),ISNUMBER(SEARCH("charg",F263)),ISNUMBER(SEARCH("kwh",F263))),"Electric","Other")))))</f>
        <v/>
      </c>
      <c r="W263" s="34" t="str">
        <f aca="false">IF(TRIM(B263&amp;"")&lt;&gt;"",IFERROR(MOD(B263*1,1),""),IF(A263="","",IFERROR(IF(MOD(A263*1,1)&gt;0,MOD(A263*1,1),""),"")))</f>
        <v/>
      </c>
      <c r="X263" s="35" t="str">
        <f aca="false">IF(A263="","",IFERROR(INT(A263*1),""))</f>
        <v/>
      </c>
      <c r="Y263" s="32" t="str">
        <f aca="false">IF(OR(X263="",NOT(OR(V263="Diesel",V263="Petrol"))),"",MAX(IF(O263="",0,COUNTIFS($O$2:$O$501,O263,$X$2:$X$501,X263,$V$2:$V$501,"Diesel")+COUNTIFS($O$2:$O$501,O263,$X$2:$X$501,X263,$V$2:$V$501,"Petrol")),IF(R263="",0,COUNTIFS($R$2:$R$501,R263,$X$2:$X$501,X263,$V$2:$V$501,"Diesel")+COUNTIFS($R$2:$R$501,R263,$X$2:$X$501,X263,$V$2:$V$501,"Petrol"))))</f>
        <v/>
      </c>
      <c r="Z263" s="32" t="str">
        <f aca="false">IF(OR(R263="",TRIM(I263&amp;"")="",NOT(OR(V263="Diesel",V263="Petrol"))),"",IFERROR(_xlfn.MAXIFS($I$2:$I$501,$R$2:$R$501,R263,$I$2:$I$501,"&lt;"&amp;I263,$V$2:$V$501,"&lt;&gt;AdBlue",$V$2:$V$501,"&lt;&gt;Other"),""))</f>
        <v/>
      </c>
      <c r="AA263" s="32" t="str">
        <f aca="false">IF(OR(Z263="",N(Z263)=0),"",I263-Z263)</f>
        <v/>
      </c>
      <c r="AB263" s="32" t="str">
        <f aca="false">IF(OR(R263="",TRIM(I263&amp;"")="",X263=""),"",IFERROR(_xlfn.MAXIFS($I$2:$I$501,$R$2:$R$501,R263,$X$2:$X$501,"&lt;"&amp;X263),""))</f>
        <v/>
      </c>
      <c r="AC263" s="32" t="str">
        <f aca="false">IF(V263="Other","Not fuel, ","")&amp;IFERROR(IF(AND(T263&lt;&gt;"",OR(AND(V263="Diesel",T263&lt;&gt;"Diesel"),AND(V263="Petrol",T263&lt;&gt;"Petrol",T263&lt;&gt;"Plug-in hybrid"),AND(V263="Electric",T263&lt;&gt;"Electric",T263&lt;&gt;"Plug-in hybrid"))),"Wrong fuel for this van, ",""),"")&amp;IFERROR(IF(AND(OR(V263="Diesel",V263="Petrol"),N(U263)&gt;0,G263*1&gt;N(U263)*(1+TankMargin)),"More than the tank holds, ",""),"")&amp;IF(AND(TRIM(D263&amp;"")&lt;&gt;"",Q263&lt;&gt;"",SUBSTITUTE(UPPER(Q263)," ","")&lt;&gt;R263),"Card used in another van, ","")&amp;IF(AND(TRIM(D263&amp;"")&lt;&gt;"",S263=0),"Not one of your vans, ","")&amp;IF(AND(A263&lt;&gt;"",R263="",O263&lt;&gt;"",P263=0),"Card not on your Vans list, ","")&amp;IF(N(Y263)&gt;1,"Filled twice that day, ","")&amp;IFERROR(IF(AND(AA263&lt;&gt;"",AA263&lt;MinMiles),"Only "&amp;TEXT(AA263,"#,##0")&amp;" miles since the previous fill, ",""),"")&amp;IFERROR(IF(AND(AB263&lt;&gt;"",N(AB263)&gt;0,I263*1&lt;N(AB263)),"Pump mileage lower than before, ",""),"")&amp;IFERROR(IF(AND(TRIM(I263&amp;"")&lt;&gt;"",TRIM(K263&amp;"")&lt;&gt;"",ABS(I263*1-K263*1)&gt;MileTolerance),"Pump mileage off from the odometer, ",""),"")&amp;IF(J263="No","No receipt from the driver, ","")&amp;IFERROR(IF(AND(W263&lt;&gt;"",OR(W263&lt;DayStart,W263&gt;DayEnd)),"Outside working hours, ",""),"")&amp;IFERROR(IF(AND(X263&lt;&gt;"",WEEKDAY(X263,2)=6,FlagSat="Yes"),"Saturday, ",""),"")&amp;IFERROR(IF(AND(X263&lt;&gt;"",WEEKDAY(X263,2)=7,FlagSun="Yes"),"Sunday, ",""),"")&amp;IF(AND(FlagPremium="Yes",OR(V263="Diesel",V263="Petrol"),OR(ISNUMBER(SEARCH("super",F263)),ISNUMBER(SEARCH("premium",F263)),ISNUMBER(SEARCH("ultimate",F263)),ISNUMBER(SEARCH("v-power",F263)),ISNUMBER(SEARCH("momentum",F263)),ISNUMBER(SEARCH("supreme",F263)))),"Premium fuel, ","")</f>
        <v/>
      </c>
      <c r="AD263" s="32" t="n">
        <f aca="false">IF(AC263="",0,1)</f>
        <v>0</v>
      </c>
      <c r="AE263" s="32" t="n">
        <f aca="false">IF(A263="",0,1)</f>
        <v>0</v>
      </c>
    </row>
    <row r="264" customFormat="false" ht="15" hidden="false" customHeight="false" outlineLevel="0" collapsed="false">
      <c r="A264" s="24"/>
      <c r="B264" s="25"/>
      <c r="C264" s="21"/>
      <c r="D264" s="19"/>
      <c r="E264" s="19"/>
      <c r="F264" s="19"/>
      <c r="G264" s="26"/>
      <c r="H264" s="27"/>
      <c r="I264" s="28"/>
      <c r="J264" s="19"/>
      <c r="K264" s="28"/>
      <c r="L264" s="29" t="str">
        <f aca="false">IF(AC264="","",LEFT(AC264,LEN(AC264)-2))</f>
        <v/>
      </c>
      <c r="M264" s="30"/>
      <c r="N264" s="30"/>
      <c r="O264" s="32" t="str">
        <f aca="false">IF(TRIM(C264&amp;"")="","",RIGHT(SUBSTITUTE(SUBSTITUTE(C264&amp;""," ",""),"*",""),4))</f>
        <v/>
      </c>
      <c r="P264" s="32" t="n">
        <f aca="false">IF(O264="",0,IFERROR(MATCH(O264,Vans!$D$2:$D$51,0),IFERROR(MATCH(VALUE(O264),Vans!$D$2:$D$51,0),0)))</f>
        <v>0</v>
      </c>
      <c r="Q264" s="32" t="str">
        <f aca="false">IF(P264=0,"",INDEX(Vans!$A$2:$A$51,P264)&amp;"")</f>
        <v/>
      </c>
      <c r="R264" s="32" t="str">
        <f aca="false">IF(A264="","",IF(TRIM(D264&amp;"")&lt;&gt;"",SUBSTITUTE(UPPER(TRIM(D264&amp;""))," ",""),SUBSTITUTE(UPPER(Q264)," ","")))</f>
        <v/>
      </c>
      <c r="S264" s="32" t="n">
        <f aca="false">IF(R264="",0,IFERROR(MATCH(R264,Vans!$G$2:$G$51,0),0))</f>
        <v>0</v>
      </c>
      <c r="T264" s="32" t="str">
        <f aca="false">IF(S264=0,"",INDEX(Vans!$B$2:$B$51,S264)&amp;"")</f>
        <v/>
      </c>
      <c r="U264" s="32" t="str">
        <f aca="false">IF(S264=0,"",INDEX(Vans!$C$2:$C$51,S264))</f>
        <v/>
      </c>
      <c r="V264" s="32" t="str">
        <f aca="false">IF(TRIM(F264&amp;"")="","",IF(ISNUMBER(SEARCH("adblue",F264)),"AdBlue",IF(OR(ISNUMBER(SEARCH("diesel",F264)),ISNUMBER(SEARCH("derv",F264)),ISNUMBER(SEARCH("ulsd",F264))),"Diesel",IF(OR(ISNUMBER(SEARCH("unleaded",F264)),ISNUMBER(SEARCH("petrol",F264)),ISNUMBER(SEARCH("ulp",F264))),"Petrol",IF(OR(ISNUMBER(SEARCH("electric",F264)),ISNUMBER(SEARCH("charg",F264)),ISNUMBER(SEARCH("kwh",F264))),"Electric","Other")))))</f>
        <v/>
      </c>
      <c r="W264" s="34" t="str">
        <f aca="false">IF(TRIM(B264&amp;"")&lt;&gt;"",IFERROR(MOD(B264*1,1),""),IF(A264="","",IFERROR(IF(MOD(A264*1,1)&gt;0,MOD(A264*1,1),""),"")))</f>
        <v/>
      </c>
      <c r="X264" s="35" t="str">
        <f aca="false">IF(A264="","",IFERROR(INT(A264*1),""))</f>
        <v/>
      </c>
      <c r="Y264" s="32" t="str">
        <f aca="false">IF(OR(X264="",NOT(OR(V264="Diesel",V264="Petrol"))),"",MAX(IF(O264="",0,COUNTIFS($O$2:$O$501,O264,$X$2:$X$501,X264,$V$2:$V$501,"Diesel")+COUNTIFS($O$2:$O$501,O264,$X$2:$X$501,X264,$V$2:$V$501,"Petrol")),IF(R264="",0,COUNTIFS($R$2:$R$501,R264,$X$2:$X$501,X264,$V$2:$V$501,"Diesel")+COUNTIFS($R$2:$R$501,R264,$X$2:$X$501,X264,$V$2:$V$501,"Petrol"))))</f>
        <v/>
      </c>
      <c r="Z264" s="32" t="str">
        <f aca="false">IF(OR(R264="",TRIM(I264&amp;"")="",NOT(OR(V264="Diesel",V264="Petrol"))),"",IFERROR(_xlfn.MAXIFS($I$2:$I$501,$R$2:$R$501,R264,$I$2:$I$501,"&lt;"&amp;I264,$V$2:$V$501,"&lt;&gt;AdBlue",$V$2:$V$501,"&lt;&gt;Other"),""))</f>
        <v/>
      </c>
      <c r="AA264" s="32" t="str">
        <f aca="false">IF(OR(Z264="",N(Z264)=0),"",I264-Z264)</f>
        <v/>
      </c>
      <c r="AB264" s="32" t="str">
        <f aca="false">IF(OR(R264="",TRIM(I264&amp;"")="",X264=""),"",IFERROR(_xlfn.MAXIFS($I$2:$I$501,$R$2:$R$501,R264,$X$2:$X$501,"&lt;"&amp;X264),""))</f>
        <v/>
      </c>
      <c r="AC264" s="32" t="str">
        <f aca="false">IF(V264="Other","Not fuel, ","")&amp;IFERROR(IF(AND(T264&lt;&gt;"",OR(AND(V264="Diesel",T264&lt;&gt;"Diesel"),AND(V264="Petrol",T264&lt;&gt;"Petrol",T264&lt;&gt;"Plug-in hybrid"),AND(V264="Electric",T264&lt;&gt;"Electric",T264&lt;&gt;"Plug-in hybrid"))),"Wrong fuel for this van, ",""),"")&amp;IFERROR(IF(AND(OR(V264="Diesel",V264="Petrol"),N(U264)&gt;0,G264*1&gt;N(U264)*(1+TankMargin)),"More than the tank holds, ",""),"")&amp;IF(AND(TRIM(D264&amp;"")&lt;&gt;"",Q264&lt;&gt;"",SUBSTITUTE(UPPER(Q264)," ","")&lt;&gt;R264),"Card used in another van, ","")&amp;IF(AND(TRIM(D264&amp;"")&lt;&gt;"",S264=0),"Not one of your vans, ","")&amp;IF(AND(A264&lt;&gt;"",R264="",O264&lt;&gt;"",P264=0),"Card not on your Vans list, ","")&amp;IF(N(Y264)&gt;1,"Filled twice that day, ","")&amp;IFERROR(IF(AND(AA264&lt;&gt;"",AA264&lt;MinMiles),"Only "&amp;TEXT(AA264,"#,##0")&amp;" miles since the previous fill, ",""),"")&amp;IFERROR(IF(AND(AB264&lt;&gt;"",N(AB264)&gt;0,I264*1&lt;N(AB264)),"Pump mileage lower than before, ",""),"")&amp;IFERROR(IF(AND(TRIM(I264&amp;"")&lt;&gt;"",TRIM(K264&amp;"")&lt;&gt;"",ABS(I264*1-K264*1)&gt;MileTolerance),"Pump mileage off from the odometer, ",""),"")&amp;IF(J264="No","No receipt from the driver, ","")&amp;IFERROR(IF(AND(W264&lt;&gt;"",OR(W264&lt;DayStart,W264&gt;DayEnd)),"Outside working hours, ",""),"")&amp;IFERROR(IF(AND(X264&lt;&gt;"",WEEKDAY(X264,2)=6,FlagSat="Yes"),"Saturday, ",""),"")&amp;IFERROR(IF(AND(X264&lt;&gt;"",WEEKDAY(X264,2)=7,FlagSun="Yes"),"Sunday, ",""),"")&amp;IF(AND(FlagPremium="Yes",OR(V264="Diesel",V264="Petrol"),OR(ISNUMBER(SEARCH("super",F264)),ISNUMBER(SEARCH("premium",F264)),ISNUMBER(SEARCH("ultimate",F264)),ISNUMBER(SEARCH("v-power",F264)),ISNUMBER(SEARCH("momentum",F264)),ISNUMBER(SEARCH("supreme",F264)))),"Premium fuel, ","")</f>
        <v/>
      </c>
      <c r="AD264" s="32" t="n">
        <f aca="false">IF(AC264="",0,1)</f>
        <v>0</v>
      </c>
      <c r="AE264" s="32" t="n">
        <f aca="false">IF(A264="",0,1)</f>
        <v>0</v>
      </c>
    </row>
    <row r="265" customFormat="false" ht="15" hidden="false" customHeight="false" outlineLevel="0" collapsed="false">
      <c r="A265" s="24"/>
      <c r="B265" s="25"/>
      <c r="C265" s="21"/>
      <c r="D265" s="19"/>
      <c r="E265" s="19"/>
      <c r="F265" s="19"/>
      <c r="G265" s="26"/>
      <c r="H265" s="27"/>
      <c r="I265" s="28"/>
      <c r="J265" s="19"/>
      <c r="K265" s="28"/>
      <c r="L265" s="29" t="str">
        <f aca="false">IF(AC265="","",LEFT(AC265,LEN(AC265)-2))</f>
        <v/>
      </c>
      <c r="M265" s="30"/>
      <c r="N265" s="30"/>
      <c r="O265" s="32" t="str">
        <f aca="false">IF(TRIM(C265&amp;"")="","",RIGHT(SUBSTITUTE(SUBSTITUTE(C265&amp;""," ",""),"*",""),4))</f>
        <v/>
      </c>
      <c r="P265" s="32" t="n">
        <f aca="false">IF(O265="",0,IFERROR(MATCH(O265,Vans!$D$2:$D$51,0),IFERROR(MATCH(VALUE(O265),Vans!$D$2:$D$51,0),0)))</f>
        <v>0</v>
      </c>
      <c r="Q265" s="32" t="str">
        <f aca="false">IF(P265=0,"",INDEX(Vans!$A$2:$A$51,P265)&amp;"")</f>
        <v/>
      </c>
      <c r="R265" s="32" t="str">
        <f aca="false">IF(A265="","",IF(TRIM(D265&amp;"")&lt;&gt;"",SUBSTITUTE(UPPER(TRIM(D265&amp;""))," ",""),SUBSTITUTE(UPPER(Q265)," ","")))</f>
        <v/>
      </c>
      <c r="S265" s="32" t="n">
        <f aca="false">IF(R265="",0,IFERROR(MATCH(R265,Vans!$G$2:$G$51,0),0))</f>
        <v>0</v>
      </c>
      <c r="T265" s="32" t="str">
        <f aca="false">IF(S265=0,"",INDEX(Vans!$B$2:$B$51,S265)&amp;"")</f>
        <v/>
      </c>
      <c r="U265" s="32" t="str">
        <f aca="false">IF(S265=0,"",INDEX(Vans!$C$2:$C$51,S265))</f>
        <v/>
      </c>
      <c r="V265" s="32" t="str">
        <f aca="false">IF(TRIM(F265&amp;"")="","",IF(ISNUMBER(SEARCH("adblue",F265)),"AdBlue",IF(OR(ISNUMBER(SEARCH("diesel",F265)),ISNUMBER(SEARCH("derv",F265)),ISNUMBER(SEARCH("ulsd",F265))),"Diesel",IF(OR(ISNUMBER(SEARCH("unleaded",F265)),ISNUMBER(SEARCH("petrol",F265)),ISNUMBER(SEARCH("ulp",F265))),"Petrol",IF(OR(ISNUMBER(SEARCH("electric",F265)),ISNUMBER(SEARCH("charg",F265)),ISNUMBER(SEARCH("kwh",F265))),"Electric","Other")))))</f>
        <v/>
      </c>
      <c r="W265" s="34" t="str">
        <f aca="false">IF(TRIM(B265&amp;"")&lt;&gt;"",IFERROR(MOD(B265*1,1),""),IF(A265="","",IFERROR(IF(MOD(A265*1,1)&gt;0,MOD(A265*1,1),""),"")))</f>
        <v/>
      </c>
      <c r="X265" s="35" t="str">
        <f aca="false">IF(A265="","",IFERROR(INT(A265*1),""))</f>
        <v/>
      </c>
      <c r="Y265" s="32" t="str">
        <f aca="false">IF(OR(X265="",NOT(OR(V265="Diesel",V265="Petrol"))),"",MAX(IF(O265="",0,COUNTIFS($O$2:$O$501,O265,$X$2:$X$501,X265,$V$2:$V$501,"Diesel")+COUNTIFS($O$2:$O$501,O265,$X$2:$X$501,X265,$V$2:$V$501,"Petrol")),IF(R265="",0,COUNTIFS($R$2:$R$501,R265,$X$2:$X$501,X265,$V$2:$V$501,"Diesel")+COUNTIFS($R$2:$R$501,R265,$X$2:$X$501,X265,$V$2:$V$501,"Petrol"))))</f>
        <v/>
      </c>
      <c r="Z265" s="32" t="str">
        <f aca="false">IF(OR(R265="",TRIM(I265&amp;"")="",NOT(OR(V265="Diesel",V265="Petrol"))),"",IFERROR(_xlfn.MAXIFS($I$2:$I$501,$R$2:$R$501,R265,$I$2:$I$501,"&lt;"&amp;I265,$V$2:$V$501,"&lt;&gt;AdBlue",$V$2:$V$501,"&lt;&gt;Other"),""))</f>
        <v/>
      </c>
      <c r="AA265" s="32" t="str">
        <f aca="false">IF(OR(Z265="",N(Z265)=0),"",I265-Z265)</f>
        <v/>
      </c>
      <c r="AB265" s="32" t="str">
        <f aca="false">IF(OR(R265="",TRIM(I265&amp;"")="",X265=""),"",IFERROR(_xlfn.MAXIFS($I$2:$I$501,$R$2:$R$501,R265,$X$2:$X$501,"&lt;"&amp;X265),""))</f>
        <v/>
      </c>
      <c r="AC265" s="32" t="str">
        <f aca="false">IF(V265="Other","Not fuel, ","")&amp;IFERROR(IF(AND(T265&lt;&gt;"",OR(AND(V265="Diesel",T265&lt;&gt;"Diesel"),AND(V265="Petrol",T265&lt;&gt;"Petrol",T265&lt;&gt;"Plug-in hybrid"),AND(V265="Electric",T265&lt;&gt;"Electric",T265&lt;&gt;"Plug-in hybrid"))),"Wrong fuel for this van, ",""),"")&amp;IFERROR(IF(AND(OR(V265="Diesel",V265="Petrol"),N(U265)&gt;0,G265*1&gt;N(U265)*(1+TankMargin)),"More than the tank holds, ",""),"")&amp;IF(AND(TRIM(D265&amp;"")&lt;&gt;"",Q265&lt;&gt;"",SUBSTITUTE(UPPER(Q265)," ","")&lt;&gt;R265),"Card used in another van, ","")&amp;IF(AND(TRIM(D265&amp;"")&lt;&gt;"",S265=0),"Not one of your vans, ","")&amp;IF(AND(A265&lt;&gt;"",R265="",O265&lt;&gt;"",P265=0),"Card not on your Vans list, ","")&amp;IF(N(Y265)&gt;1,"Filled twice that day, ","")&amp;IFERROR(IF(AND(AA265&lt;&gt;"",AA265&lt;MinMiles),"Only "&amp;TEXT(AA265,"#,##0")&amp;" miles since the previous fill, ",""),"")&amp;IFERROR(IF(AND(AB265&lt;&gt;"",N(AB265)&gt;0,I265*1&lt;N(AB265)),"Pump mileage lower than before, ",""),"")&amp;IFERROR(IF(AND(TRIM(I265&amp;"")&lt;&gt;"",TRIM(K265&amp;"")&lt;&gt;"",ABS(I265*1-K265*1)&gt;MileTolerance),"Pump mileage off from the odometer, ",""),"")&amp;IF(J265="No","No receipt from the driver, ","")&amp;IFERROR(IF(AND(W265&lt;&gt;"",OR(W265&lt;DayStart,W265&gt;DayEnd)),"Outside working hours, ",""),"")&amp;IFERROR(IF(AND(X265&lt;&gt;"",WEEKDAY(X265,2)=6,FlagSat="Yes"),"Saturday, ",""),"")&amp;IFERROR(IF(AND(X265&lt;&gt;"",WEEKDAY(X265,2)=7,FlagSun="Yes"),"Sunday, ",""),"")&amp;IF(AND(FlagPremium="Yes",OR(V265="Diesel",V265="Petrol"),OR(ISNUMBER(SEARCH("super",F265)),ISNUMBER(SEARCH("premium",F265)),ISNUMBER(SEARCH("ultimate",F265)),ISNUMBER(SEARCH("v-power",F265)),ISNUMBER(SEARCH("momentum",F265)),ISNUMBER(SEARCH("supreme",F265)))),"Premium fuel, ","")</f>
        <v/>
      </c>
      <c r="AD265" s="32" t="n">
        <f aca="false">IF(AC265="",0,1)</f>
        <v>0</v>
      </c>
      <c r="AE265" s="32" t="n">
        <f aca="false">IF(A265="",0,1)</f>
        <v>0</v>
      </c>
    </row>
    <row r="266" customFormat="false" ht="15" hidden="false" customHeight="false" outlineLevel="0" collapsed="false">
      <c r="A266" s="24"/>
      <c r="B266" s="25"/>
      <c r="C266" s="21"/>
      <c r="D266" s="19"/>
      <c r="E266" s="19"/>
      <c r="F266" s="19"/>
      <c r="G266" s="26"/>
      <c r="H266" s="27"/>
      <c r="I266" s="28"/>
      <c r="J266" s="19"/>
      <c r="K266" s="28"/>
      <c r="L266" s="29" t="str">
        <f aca="false">IF(AC266="","",LEFT(AC266,LEN(AC266)-2))</f>
        <v/>
      </c>
      <c r="M266" s="30"/>
      <c r="N266" s="30"/>
      <c r="O266" s="32" t="str">
        <f aca="false">IF(TRIM(C266&amp;"")="","",RIGHT(SUBSTITUTE(SUBSTITUTE(C266&amp;""," ",""),"*",""),4))</f>
        <v/>
      </c>
      <c r="P266" s="32" t="n">
        <f aca="false">IF(O266="",0,IFERROR(MATCH(O266,Vans!$D$2:$D$51,0),IFERROR(MATCH(VALUE(O266),Vans!$D$2:$D$51,0),0)))</f>
        <v>0</v>
      </c>
      <c r="Q266" s="32" t="str">
        <f aca="false">IF(P266=0,"",INDEX(Vans!$A$2:$A$51,P266)&amp;"")</f>
        <v/>
      </c>
      <c r="R266" s="32" t="str">
        <f aca="false">IF(A266="","",IF(TRIM(D266&amp;"")&lt;&gt;"",SUBSTITUTE(UPPER(TRIM(D266&amp;""))," ",""),SUBSTITUTE(UPPER(Q266)," ","")))</f>
        <v/>
      </c>
      <c r="S266" s="32" t="n">
        <f aca="false">IF(R266="",0,IFERROR(MATCH(R266,Vans!$G$2:$G$51,0),0))</f>
        <v>0</v>
      </c>
      <c r="T266" s="32" t="str">
        <f aca="false">IF(S266=0,"",INDEX(Vans!$B$2:$B$51,S266)&amp;"")</f>
        <v/>
      </c>
      <c r="U266" s="32" t="str">
        <f aca="false">IF(S266=0,"",INDEX(Vans!$C$2:$C$51,S266))</f>
        <v/>
      </c>
      <c r="V266" s="32" t="str">
        <f aca="false">IF(TRIM(F266&amp;"")="","",IF(ISNUMBER(SEARCH("adblue",F266)),"AdBlue",IF(OR(ISNUMBER(SEARCH("diesel",F266)),ISNUMBER(SEARCH("derv",F266)),ISNUMBER(SEARCH("ulsd",F266))),"Diesel",IF(OR(ISNUMBER(SEARCH("unleaded",F266)),ISNUMBER(SEARCH("petrol",F266)),ISNUMBER(SEARCH("ulp",F266))),"Petrol",IF(OR(ISNUMBER(SEARCH("electric",F266)),ISNUMBER(SEARCH("charg",F266)),ISNUMBER(SEARCH("kwh",F266))),"Electric","Other")))))</f>
        <v/>
      </c>
      <c r="W266" s="34" t="str">
        <f aca="false">IF(TRIM(B266&amp;"")&lt;&gt;"",IFERROR(MOD(B266*1,1),""),IF(A266="","",IFERROR(IF(MOD(A266*1,1)&gt;0,MOD(A266*1,1),""),"")))</f>
        <v/>
      </c>
      <c r="X266" s="35" t="str">
        <f aca="false">IF(A266="","",IFERROR(INT(A266*1),""))</f>
        <v/>
      </c>
      <c r="Y266" s="32" t="str">
        <f aca="false">IF(OR(X266="",NOT(OR(V266="Diesel",V266="Petrol"))),"",MAX(IF(O266="",0,COUNTIFS($O$2:$O$501,O266,$X$2:$X$501,X266,$V$2:$V$501,"Diesel")+COUNTIFS($O$2:$O$501,O266,$X$2:$X$501,X266,$V$2:$V$501,"Petrol")),IF(R266="",0,COUNTIFS($R$2:$R$501,R266,$X$2:$X$501,X266,$V$2:$V$501,"Diesel")+COUNTIFS($R$2:$R$501,R266,$X$2:$X$501,X266,$V$2:$V$501,"Petrol"))))</f>
        <v/>
      </c>
      <c r="Z266" s="32" t="str">
        <f aca="false">IF(OR(R266="",TRIM(I266&amp;"")="",NOT(OR(V266="Diesel",V266="Petrol"))),"",IFERROR(_xlfn.MAXIFS($I$2:$I$501,$R$2:$R$501,R266,$I$2:$I$501,"&lt;"&amp;I266,$V$2:$V$501,"&lt;&gt;AdBlue",$V$2:$V$501,"&lt;&gt;Other"),""))</f>
        <v/>
      </c>
      <c r="AA266" s="32" t="str">
        <f aca="false">IF(OR(Z266="",N(Z266)=0),"",I266-Z266)</f>
        <v/>
      </c>
      <c r="AB266" s="32" t="str">
        <f aca="false">IF(OR(R266="",TRIM(I266&amp;"")="",X266=""),"",IFERROR(_xlfn.MAXIFS($I$2:$I$501,$R$2:$R$501,R266,$X$2:$X$501,"&lt;"&amp;X266),""))</f>
        <v/>
      </c>
      <c r="AC266" s="32" t="str">
        <f aca="false">IF(V266="Other","Not fuel, ","")&amp;IFERROR(IF(AND(T266&lt;&gt;"",OR(AND(V266="Diesel",T266&lt;&gt;"Diesel"),AND(V266="Petrol",T266&lt;&gt;"Petrol",T266&lt;&gt;"Plug-in hybrid"),AND(V266="Electric",T266&lt;&gt;"Electric",T266&lt;&gt;"Plug-in hybrid"))),"Wrong fuel for this van, ",""),"")&amp;IFERROR(IF(AND(OR(V266="Diesel",V266="Petrol"),N(U266)&gt;0,G266*1&gt;N(U266)*(1+TankMargin)),"More than the tank holds, ",""),"")&amp;IF(AND(TRIM(D266&amp;"")&lt;&gt;"",Q266&lt;&gt;"",SUBSTITUTE(UPPER(Q266)," ","")&lt;&gt;R266),"Card used in another van, ","")&amp;IF(AND(TRIM(D266&amp;"")&lt;&gt;"",S266=0),"Not one of your vans, ","")&amp;IF(AND(A266&lt;&gt;"",R266="",O266&lt;&gt;"",P266=0),"Card not on your Vans list, ","")&amp;IF(N(Y266)&gt;1,"Filled twice that day, ","")&amp;IFERROR(IF(AND(AA266&lt;&gt;"",AA266&lt;MinMiles),"Only "&amp;TEXT(AA266,"#,##0")&amp;" miles since the previous fill, ",""),"")&amp;IFERROR(IF(AND(AB266&lt;&gt;"",N(AB266)&gt;0,I266*1&lt;N(AB266)),"Pump mileage lower than before, ",""),"")&amp;IFERROR(IF(AND(TRIM(I266&amp;"")&lt;&gt;"",TRIM(K266&amp;"")&lt;&gt;"",ABS(I266*1-K266*1)&gt;MileTolerance),"Pump mileage off from the odometer, ",""),"")&amp;IF(J266="No","No receipt from the driver, ","")&amp;IFERROR(IF(AND(W266&lt;&gt;"",OR(W266&lt;DayStart,W266&gt;DayEnd)),"Outside working hours, ",""),"")&amp;IFERROR(IF(AND(X266&lt;&gt;"",WEEKDAY(X266,2)=6,FlagSat="Yes"),"Saturday, ",""),"")&amp;IFERROR(IF(AND(X266&lt;&gt;"",WEEKDAY(X266,2)=7,FlagSun="Yes"),"Sunday, ",""),"")&amp;IF(AND(FlagPremium="Yes",OR(V266="Diesel",V266="Petrol"),OR(ISNUMBER(SEARCH("super",F266)),ISNUMBER(SEARCH("premium",F266)),ISNUMBER(SEARCH("ultimate",F266)),ISNUMBER(SEARCH("v-power",F266)),ISNUMBER(SEARCH("momentum",F266)),ISNUMBER(SEARCH("supreme",F266)))),"Premium fuel, ","")</f>
        <v/>
      </c>
      <c r="AD266" s="32" t="n">
        <f aca="false">IF(AC266="",0,1)</f>
        <v>0</v>
      </c>
      <c r="AE266" s="32" t="n">
        <f aca="false">IF(A266="",0,1)</f>
        <v>0</v>
      </c>
    </row>
    <row r="267" customFormat="false" ht="15" hidden="false" customHeight="false" outlineLevel="0" collapsed="false">
      <c r="A267" s="24"/>
      <c r="B267" s="25"/>
      <c r="C267" s="21"/>
      <c r="D267" s="19"/>
      <c r="E267" s="19"/>
      <c r="F267" s="19"/>
      <c r="G267" s="26"/>
      <c r="H267" s="27"/>
      <c r="I267" s="28"/>
      <c r="J267" s="19"/>
      <c r="K267" s="28"/>
      <c r="L267" s="29" t="str">
        <f aca="false">IF(AC267="","",LEFT(AC267,LEN(AC267)-2))</f>
        <v/>
      </c>
      <c r="M267" s="30"/>
      <c r="N267" s="30"/>
      <c r="O267" s="32" t="str">
        <f aca="false">IF(TRIM(C267&amp;"")="","",RIGHT(SUBSTITUTE(SUBSTITUTE(C267&amp;""," ",""),"*",""),4))</f>
        <v/>
      </c>
      <c r="P267" s="32" t="n">
        <f aca="false">IF(O267="",0,IFERROR(MATCH(O267,Vans!$D$2:$D$51,0),IFERROR(MATCH(VALUE(O267),Vans!$D$2:$D$51,0),0)))</f>
        <v>0</v>
      </c>
      <c r="Q267" s="32" t="str">
        <f aca="false">IF(P267=0,"",INDEX(Vans!$A$2:$A$51,P267)&amp;"")</f>
        <v/>
      </c>
      <c r="R267" s="32" t="str">
        <f aca="false">IF(A267="","",IF(TRIM(D267&amp;"")&lt;&gt;"",SUBSTITUTE(UPPER(TRIM(D267&amp;""))," ",""),SUBSTITUTE(UPPER(Q267)," ","")))</f>
        <v/>
      </c>
      <c r="S267" s="32" t="n">
        <f aca="false">IF(R267="",0,IFERROR(MATCH(R267,Vans!$G$2:$G$51,0),0))</f>
        <v>0</v>
      </c>
      <c r="T267" s="32" t="str">
        <f aca="false">IF(S267=0,"",INDEX(Vans!$B$2:$B$51,S267)&amp;"")</f>
        <v/>
      </c>
      <c r="U267" s="32" t="str">
        <f aca="false">IF(S267=0,"",INDEX(Vans!$C$2:$C$51,S267))</f>
        <v/>
      </c>
      <c r="V267" s="32" t="str">
        <f aca="false">IF(TRIM(F267&amp;"")="","",IF(ISNUMBER(SEARCH("adblue",F267)),"AdBlue",IF(OR(ISNUMBER(SEARCH("diesel",F267)),ISNUMBER(SEARCH("derv",F267)),ISNUMBER(SEARCH("ulsd",F267))),"Diesel",IF(OR(ISNUMBER(SEARCH("unleaded",F267)),ISNUMBER(SEARCH("petrol",F267)),ISNUMBER(SEARCH("ulp",F267))),"Petrol",IF(OR(ISNUMBER(SEARCH("electric",F267)),ISNUMBER(SEARCH("charg",F267)),ISNUMBER(SEARCH("kwh",F267))),"Electric","Other")))))</f>
        <v/>
      </c>
      <c r="W267" s="34" t="str">
        <f aca="false">IF(TRIM(B267&amp;"")&lt;&gt;"",IFERROR(MOD(B267*1,1),""),IF(A267="","",IFERROR(IF(MOD(A267*1,1)&gt;0,MOD(A267*1,1),""),"")))</f>
        <v/>
      </c>
      <c r="X267" s="35" t="str">
        <f aca="false">IF(A267="","",IFERROR(INT(A267*1),""))</f>
        <v/>
      </c>
      <c r="Y267" s="32" t="str">
        <f aca="false">IF(OR(X267="",NOT(OR(V267="Diesel",V267="Petrol"))),"",MAX(IF(O267="",0,COUNTIFS($O$2:$O$501,O267,$X$2:$X$501,X267,$V$2:$V$501,"Diesel")+COUNTIFS($O$2:$O$501,O267,$X$2:$X$501,X267,$V$2:$V$501,"Petrol")),IF(R267="",0,COUNTIFS($R$2:$R$501,R267,$X$2:$X$501,X267,$V$2:$V$501,"Diesel")+COUNTIFS($R$2:$R$501,R267,$X$2:$X$501,X267,$V$2:$V$501,"Petrol"))))</f>
        <v/>
      </c>
      <c r="Z267" s="32" t="str">
        <f aca="false">IF(OR(R267="",TRIM(I267&amp;"")="",NOT(OR(V267="Diesel",V267="Petrol"))),"",IFERROR(_xlfn.MAXIFS($I$2:$I$501,$R$2:$R$501,R267,$I$2:$I$501,"&lt;"&amp;I267,$V$2:$V$501,"&lt;&gt;AdBlue",$V$2:$V$501,"&lt;&gt;Other"),""))</f>
        <v/>
      </c>
      <c r="AA267" s="32" t="str">
        <f aca="false">IF(OR(Z267="",N(Z267)=0),"",I267-Z267)</f>
        <v/>
      </c>
      <c r="AB267" s="32" t="str">
        <f aca="false">IF(OR(R267="",TRIM(I267&amp;"")="",X267=""),"",IFERROR(_xlfn.MAXIFS($I$2:$I$501,$R$2:$R$501,R267,$X$2:$X$501,"&lt;"&amp;X267),""))</f>
        <v/>
      </c>
      <c r="AC267" s="32" t="str">
        <f aca="false">IF(V267="Other","Not fuel, ","")&amp;IFERROR(IF(AND(T267&lt;&gt;"",OR(AND(V267="Diesel",T267&lt;&gt;"Diesel"),AND(V267="Petrol",T267&lt;&gt;"Petrol",T267&lt;&gt;"Plug-in hybrid"),AND(V267="Electric",T267&lt;&gt;"Electric",T267&lt;&gt;"Plug-in hybrid"))),"Wrong fuel for this van, ",""),"")&amp;IFERROR(IF(AND(OR(V267="Diesel",V267="Petrol"),N(U267)&gt;0,G267*1&gt;N(U267)*(1+TankMargin)),"More than the tank holds, ",""),"")&amp;IF(AND(TRIM(D267&amp;"")&lt;&gt;"",Q267&lt;&gt;"",SUBSTITUTE(UPPER(Q267)," ","")&lt;&gt;R267),"Card used in another van, ","")&amp;IF(AND(TRIM(D267&amp;"")&lt;&gt;"",S267=0),"Not one of your vans, ","")&amp;IF(AND(A267&lt;&gt;"",R267="",O267&lt;&gt;"",P267=0),"Card not on your Vans list, ","")&amp;IF(N(Y267)&gt;1,"Filled twice that day, ","")&amp;IFERROR(IF(AND(AA267&lt;&gt;"",AA267&lt;MinMiles),"Only "&amp;TEXT(AA267,"#,##0")&amp;" miles since the previous fill, ",""),"")&amp;IFERROR(IF(AND(AB267&lt;&gt;"",N(AB267)&gt;0,I267*1&lt;N(AB267)),"Pump mileage lower than before, ",""),"")&amp;IFERROR(IF(AND(TRIM(I267&amp;"")&lt;&gt;"",TRIM(K267&amp;"")&lt;&gt;"",ABS(I267*1-K267*1)&gt;MileTolerance),"Pump mileage off from the odometer, ",""),"")&amp;IF(J267="No","No receipt from the driver, ","")&amp;IFERROR(IF(AND(W267&lt;&gt;"",OR(W267&lt;DayStart,W267&gt;DayEnd)),"Outside working hours, ",""),"")&amp;IFERROR(IF(AND(X267&lt;&gt;"",WEEKDAY(X267,2)=6,FlagSat="Yes"),"Saturday, ",""),"")&amp;IFERROR(IF(AND(X267&lt;&gt;"",WEEKDAY(X267,2)=7,FlagSun="Yes"),"Sunday, ",""),"")&amp;IF(AND(FlagPremium="Yes",OR(V267="Diesel",V267="Petrol"),OR(ISNUMBER(SEARCH("super",F267)),ISNUMBER(SEARCH("premium",F267)),ISNUMBER(SEARCH("ultimate",F267)),ISNUMBER(SEARCH("v-power",F267)),ISNUMBER(SEARCH("momentum",F267)),ISNUMBER(SEARCH("supreme",F267)))),"Premium fuel, ","")</f>
        <v/>
      </c>
      <c r="AD267" s="32" t="n">
        <f aca="false">IF(AC267="",0,1)</f>
        <v>0</v>
      </c>
      <c r="AE267" s="32" t="n">
        <f aca="false">IF(A267="",0,1)</f>
        <v>0</v>
      </c>
    </row>
    <row r="268" customFormat="false" ht="15" hidden="false" customHeight="false" outlineLevel="0" collapsed="false">
      <c r="A268" s="24"/>
      <c r="B268" s="25"/>
      <c r="C268" s="21"/>
      <c r="D268" s="19"/>
      <c r="E268" s="19"/>
      <c r="F268" s="19"/>
      <c r="G268" s="26"/>
      <c r="H268" s="27"/>
      <c r="I268" s="28"/>
      <c r="J268" s="19"/>
      <c r="K268" s="28"/>
      <c r="L268" s="29" t="str">
        <f aca="false">IF(AC268="","",LEFT(AC268,LEN(AC268)-2))</f>
        <v/>
      </c>
      <c r="M268" s="30"/>
      <c r="N268" s="30"/>
      <c r="O268" s="32" t="str">
        <f aca="false">IF(TRIM(C268&amp;"")="","",RIGHT(SUBSTITUTE(SUBSTITUTE(C268&amp;""," ",""),"*",""),4))</f>
        <v/>
      </c>
      <c r="P268" s="32" t="n">
        <f aca="false">IF(O268="",0,IFERROR(MATCH(O268,Vans!$D$2:$D$51,0),IFERROR(MATCH(VALUE(O268),Vans!$D$2:$D$51,0),0)))</f>
        <v>0</v>
      </c>
      <c r="Q268" s="32" t="str">
        <f aca="false">IF(P268=0,"",INDEX(Vans!$A$2:$A$51,P268)&amp;"")</f>
        <v/>
      </c>
      <c r="R268" s="32" t="str">
        <f aca="false">IF(A268="","",IF(TRIM(D268&amp;"")&lt;&gt;"",SUBSTITUTE(UPPER(TRIM(D268&amp;""))," ",""),SUBSTITUTE(UPPER(Q268)," ","")))</f>
        <v/>
      </c>
      <c r="S268" s="32" t="n">
        <f aca="false">IF(R268="",0,IFERROR(MATCH(R268,Vans!$G$2:$G$51,0),0))</f>
        <v>0</v>
      </c>
      <c r="T268" s="32" t="str">
        <f aca="false">IF(S268=0,"",INDEX(Vans!$B$2:$B$51,S268)&amp;"")</f>
        <v/>
      </c>
      <c r="U268" s="32" t="str">
        <f aca="false">IF(S268=0,"",INDEX(Vans!$C$2:$C$51,S268))</f>
        <v/>
      </c>
      <c r="V268" s="32" t="str">
        <f aca="false">IF(TRIM(F268&amp;"")="","",IF(ISNUMBER(SEARCH("adblue",F268)),"AdBlue",IF(OR(ISNUMBER(SEARCH("diesel",F268)),ISNUMBER(SEARCH("derv",F268)),ISNUMBER(SEARCH("ulsd",F268))),"Diesel",IF(OR(ISNUMBER(SEARCH("unleaded",F268)),ISNUMBER(SEARCH("petrol",F268)),ISNUMBER(SEARCH("ulp",F268))),"Petrol",IF(OR(ISNUMBER(SEARCH("electric",F268)),ISNUMBER(SEARCH("charg",F268)),ISNUMBER(SEARCH("kwh",F268))),"Electric","Other")))))</f>
        <v/>
      </c>
      <c r="W268" s="34" t="str">
        <f aca="false">IF(TRIM(B268&amp;"")&lt;&gt;"",IFERROR(MOD(B268*1,1),""),IF(A268="","",IFERROR(IF(MOD(A268*1,1)&gt;0,MOD(A268*1,1),""),"")))</f>
        <v/>
      </c>
      <c r="X268" s="35" t="str">
        <f aca="false">IF(A268="","",IFERROR(INT(A268*1),""))</f>
        <v/>
      </c>
      <c r="Y268" s="32" t="str">
        <f aca="false">IF(OR(X268="",NOT(OR(V268="Diesel",V268="Petrol"))),"",MAX(IF(O268="",0,COUNTIFS($O$2:$O$501,O268,$X$2:$X$501,X268,$V$2:$V$501,"Diesel")+COUNTIFS($O$2:$O$501,O268,$X$2:$X$501,X268,$V$2:$V$501,"Petrol")),IF(R268="",0,COUNTIFS($R$2:$R$501,R268,$X$2:$X$501,X268,$V$2:$V$501,"Diesel")+COUNTIFS($R$2:$R$501,R268,$X$2:$X$501,X268,$V$2:$V$501,"Petrol"))))</f>
        <v/>
      </c>
      <c r="Z268" s="32" t="str">
        <f aca="false">IF(OR(R268="",TRIM(I268&amp;"")="",NOT(OR(V268="Diesel",V268="Petrol"))),"",IFERROR(_xlfn.MAXIFS($I$2:$I$501,$R$2:$R$501,R268,$I$2:$I$501,"&lt;"&amp;I268,$V$2:$V$501,"&lt;&gt;AdBlue",$V$2:$V$501,"&lt;&gt;Other"),""))</f>
        <v/>
      </c>
      <c r="AA268" s="32" t="str">
        <f aca="false">IF(OR(Z268="",N(Z268)=0),"",I268-Z268)</f>
        <v/>
      </c>
      <c r="AB268" s="32" t="str">
        <f aca="false">IF(OR(R268="",TRIM(I268&amp;"")="",X268=""),"",IFERROR(_xlfn.MAXIFS($I$2:$I$501,$R$2:$R$501,R268,$X$2:$X$501,"&lt;"&amp;X268),""))</f>
        <v/>
      </c>
      <c r="AC268" s="32" t="str">
        <f aca="false">IF(V268="Other","Not fuel, ","")&amp;IFERROR(IF(AND(T268&lt;&gt;"",OR(AND(V268="Diesel",T268&lt;&gt;"Diesel"),AND(V268="Petrol",T268&lt;&gt;"Petrol",T268&lt;&gt;"Plug-in hybrid"),AND(V268="Electric",T268&lt;&gt;"Electric",T268&lt;&gt;"Plug-in hybrid"))),"Wrong fuel for this van, ",""),"")&amp;IFERROR(IF(AND(OR(V268="Diesel",V268="Petrol"),N(U268)&gt;0,G268*1&gt;N(U268)*(1+TankMargin)),"More than the tank holds, ",""),"")&amp;IF(AND(TRIM(D268&amp;"")&lt;&gt;"",Q268&lt;&gt;"",SUBSTITUTE(UPPER(Q268)," ","")&lt;&gt;R268),"Card used in another van, ","")&amp;IF(AND(TRIM(D268&amp;"")&lt;&gt;"",S268=0),"Not one of your vans, ","")&amp;IF(AND(A268&lt;&gt;"",R268="",O268&lt;&gt;"",P268=0),"Card not on your Vans list, ","")&amp;IF(N(Y268)&gt;1,"Filled twice that day, ","")&amp;IFERROR(IF(AND(AA268&lt;&gt;"",AA268&lt;MinMiles),"Only "&amp;TEXT(AA268,"#,##0")&amp;" miles since the previous fill, ",""),"")&amp;IFERROR(IF(AND(AB268&lt;&gt;"",N(AB268)&gt;0,I268*1&lt;N(AB268)),"Pump mileage lower than before, ",""),"")&amp;IFERROR(IF(AND(TRIM(I268&amp;"")&lt;&gt;"",TRIM(K268&amp;"")&lt;&gt;"",ABS(I268*1-K268*1)&gt;MileTolerance),"Pump mileage off from the odometer, ",""),"")&amp;IF(J268="No","No receipt from the driver, ","")&amp;IFERROR(IF(AND(W268&lt;&gt;"",OR(W268&lt;DayStart,W268&gt;DayEnd)),"Outside working hours, ",""),"")&amp;IFERROR(IF(AND(X268&lt;&gt;"",WEEKDAY(X268,2)=6,FlagSat="Yes"),"Saturday, ",""),"")&amp;IFERROR(IF(AND(X268&lt;&gt;"",WEEKDAY(X268,2)=7,FlagSun="Yes"),"Sunday, ",""),"")&amp;IF(AND(FlagPremium="Yes",OR(V268="Diesel",V268="Petrol"),OR(ISNUMBER(SEARCH("super",F268)),ISNUMBER(SEARCH("premium",F268)),ISNUMBER(SEARCH("ultimate",F268)),ISNUMBER(SEARCH("v-power",F268)),ISNUMBER(SEARCH("momentum",F268)),ISNUMBER(SEARCH("supreme",F268)))),"Premium fuel, ","")</f>
        <v/>
      </c>
      <c r="AD268" s="32" t="n">
        <f aca="false">IF(AC268="",0,1)</f>
        <v>0</v>
      </c>
      <c r="AE268" s="32" t="n">
        <f aca="false">IF(A268="",0,1)</f>
        <v>0</v>
      </c>
    </row>
    <row r="269" customFormat="false" ht="15" hidden="false" customHeight="false" outlineLevel="0" collapsed="false">
      <c r="A269" s="24"/>
      <c r="B269" s="25"/>
      <c r="C269" s="21"/>
      <c r="D269" s="19"/>
      <c r="E269" s="19"/>
      <c r="F269" s="19"/>
      <c r="G269" s="26"/>
      <c r="H269" s="27"/>
      <c r="I269" s="28"/>
      <c r="J269" s="19"/>
      <c r="K269" s="28"/>
      <c r="L269" s="29" t="str">
        <f aca="false">IF(AC269="","",LEFT(AC269,LEN(AC269)-2))</f>
        <v/>
      </c>
      <c r="M269" s="30"/>
      <c r="N269" s="30"/>
      <c r="O269" s="32" t="str">
        <f aca="false">IF(TRIM(C269&amp;"")="","",RIGHT(SUBSTITUTE(SUBSTITUTE(C269&amp;""," ",""),"*",""),4))</f>
        <v/>
      </c>
      <c r="P269" s="32" t="n">
        <f aca="false">IF(O269="",0,IFERROR(MATCH(O269,Vans!$D$2:$D$51,0),IFERROR(MATCH(VALUE(O269),Vans!$D$2:$D$51,0),0)))</f>
        <v>0</v>
      </c>
      <c r="Q269" s="32" t="str">
        <f aca="false">IF(P269=0,"",INDEX(Vans!$A$2:$A$51,P269)&amp;"")</f>
        <v/>
      </c>
      <c r="R269" s="32" t="str">
        <f aca="false">IF(A269="","",IF(TRIM(D269&amp;"")&lt;&gt;"",SUBSTITUTE(UPPER(TRIM(D269&amp;""))," ",""),SUBSTITUTE(UPPER(Q269)," ","")))</f>
        <v/>
      </c>
      <c r="S269" s="32" t="n">
        <f aca="false">IF(R269="",0,IFERROR(MATCH(R269,Vans!$G$2:$G$51,0),0))</f>
        <v>0</v>
      </c>
      <c r="T269" s="32" t="str">
        <f aca="false">IF(S269=0,"",INDEX(Vans!$B$2:$B$51,S269)&amp;"")</f>
        <v/>
      </c>
      <c r="U269" s="32" t="str">
        <f aca="false">IF(S269=0,"",INDEX(Vans!$C$2:$C$51,S269))</f>
        <v/>
      </c>
      <c r="V269" s="32" t="str">
        <f aca="false">IF(TRIM(F269&amp;"")="","",IF(ISNUMBER(SEARCH("adblue",F269)),"AdBlue",IF(OR(ISNUMBER(SEARCH("diesel",F269)),ISNUMBER(SEARCH("derv",F269)),ISNUMBER(SEARCH("ulsd",F269))),"Diesel",IF(OR(ISNUMBER(SEARCH("unleaded",F269)),ISNUMBER(SEARCH("petrol",F269)),ISNUMBER(SEARCH("ulp",F269))),"Petrol",IF(OR(ISNUMBER(SEARCH("electric",F269)),ISNUMBER(SEARCH("charg",F269)),ISNUMBER(SEARCH("kwh",F269))),"Electric","Other")))))</f>
        <v/>
      </c>
      <c r="W269" s="34" t="str">
        <f aca="false">IF(TRIM(B269&amp;"")&lt;&gt;"",IFERROR(MOD(B269*1,1),""),IF(A269="","",IFERROR(IF(MOD(A269*1,1)&gt;0,MOD(A269*1,1),""),"")))</f>
        <v/>
      </c>
      <c r="X269" s="35" t="str">
        <f aca="false">IF(A269="","",IFERROR(INT(A269*1),""))</f>
        <v/>
      </c>
      <c r="Y269" s="32" t="str">
        <f aca="false">IF(OR(X269="",NOT(OR(V269="Diesel",V269="Petrol"))),"",MAX(IF(O269="",0,COUNTIFS($O$2:$O$501,O269,$X$2:$X$501,X269,$V$2:$V$501,"Diesel")+COUNTIFS($O$2:$O$501,O269,$X$2:$X$501,X269,$V$2:$V$501,"Petrol")),IF(R269="",0,COUNTIFS($R$2:$R$501,R269,$X$2:$X$501,X269,$V$2:$V$501,"Diesel")+COUNTIFS($R$2:$R$501,R269,$X$2:$X$501,X269,$V$2:$V$501,"Petrol"))))</f>
        <v/>
      </c>
      <c r="Z269" s="32" t="str">
        <f aca="false">IF(OR(R269="",TRIM(I269&amp;"")="",NOT(OR(V269="Diesel",V269="Petrol"))),"",IFERROR(_xlfn.MAXIFS($I$2:$I$501,$R$2:$R$501,R269,$I$2:$I$501,"&lt;"&amp;I269,$V$2:$V$501,"&lt;&gt;AdBlue",$V$2:$V$501,"&lt;&gt;Other"),""))</f>
        <v/>
      </c>
      <c r="AA269" s="32" t="str">
        <f aca="false">IF(OR(Z269="",N(Z269)=0),"",I269-Z269)</f>
        <v/>
      </c>
      <c r="AB269" s="32" t="str">
        <f aca="false">IF(OR(R269="",TRIM(I269&amp;"")="",X269=""),"",IFERROR(_xlfn.MAXIFS($I$2:$I$501,$R$2:$R$501,R269,$X$2:$X$501,"&lt;"&amp;X269),""))</f>
        <v/>
      </c>
      <c r="AC269" s="32" t="str">
        <f aca="false">IF(V269="Other","Not fuel, ","")&amp;IFERROR(IF(AND(T269&lt;&gt;"",OR(AND(V269="Diesel",T269&lt;&gt;"Diesel"),AND(V269="Petrol",T269&lt;&gt;"Petrol",T269&lt;&gt;"Plug-in hybrid"),AND(V269="Electric",T269&lt;&gt;"Electric",T269&lt;&gt;"Plug-in hybrid"))),"Wrong fuel for this van, ",""),"")&amp;IFERROR(IF(AND(OR(V269="Diesel",V269="Petrol"),N(U269)&gt;0,G269*1&gt;N(U269)*(1+TankMargin)),"More than the tank holds, ",""),"")&amp;IF(AND(TRIM(D269&amp;"")&lt;&gt;"",Q269&lt;&gt;"",SUBSTITUTE(UPPER(Q269)," ","")&lt;&gt;R269),"Card used in another van, ","")&amp;IF(AND(TRIM(D269&amp;"")&lt;&gt;"",S269=0),"Not one of your vans, ","")&amp;IF(AND(A269&lt;&gt;"",R269="",O269&lt;&gt;"",P269=0),"Card not on your Vans list, ","")&amp;IF(N(Y269)&gt;1,"Filled twice that day, ","")&amp;IFERROR(IF(AND(AA269&lt;&gt;"",AA269&lt;MinMiles),"Only "&amp;TEXT(AA269,"#,##0")&amp;" miles since the previous fill, ",""),"")&amp;IFERROR(IF(AND(AB269&lt;&gt;"",N(AB269)&gt;0,I269*1&lt;N(AB269)),"Pump mileage lower than before, ",""),"")&amp;IFERROR(IF(AND(TRIM(I269&amp;"")&lt;&gt;"",TRIM(K269&amp;"")&lt;&gt;"",ABS(I269*1-K269*1)&gt;MileTolerance),"Pump mileage off from the odometer, ",""),"")&amp;IF(J269="No","No receipt from the driver, ","")&amp;IFERROR(IF(AND(W269&lt;&gt;"",OR(W269&lt;DayStart,W269&gt;DayEnd)),"Outside working hours, ",""),"")&amp;IFERROR(IF(AND(X269&lt;&gt;"",WEEKDAY(X269,2)=6,FlagSat="Yes"),"Saturday, ",""),"")&amp;IFERROR(IF(AND(X269&lt;&gt;"",WEEKDAY(X269,2)=7,FlagSun="Yes"),"Sunday, ",""),"")&amp;IF(AND(FlagPremium="Yes",OR(V269="Diesel",V269="Petrol"),OR(ISNUMBER(SEARCH("super",F269)),ISNUMBER(SEARCH("premium",F269)),ISNUMBER(SEARCH("ultimate",F269)),ISNUMBER(SEARCH("v-power",F269)),ISNUMBER(SEARCH("momentum",F269)),ISNUMBER(SEARCH("supreme",F269)))),"Premium fuel, ","")</f>
        <v/>
      </c>
      <c r="AD269" s="32" t="n">
        <f aca="false">IF(AC269="",0,1)</f>
        <v>0</v>
      </c>
      <c r="AE269" s="32" t="n">
        <f aca="false">IF(A269="",0,1)</f>
        <v>0</v>
      </c>
    </row>
    <row r="270" customFormat="false" ht="15" hidden="false" customHeight="false" outlineLevel="0" collapsed="false">
      <c r="A270" s="24"/>
      <c r="B270" s="25"/>
      <c r="C270" s="21"/>
      <c r="D270" s="19"/>
      <c r="E270" s="19"/>
      <c r="F270" s="19"/>
      <c r="G270" s="26"/>
      <c r="H270" s="27"/>
      <c r="I270" s="28"/>
      <c r="J270" s="19"/>
      <c r="K270" s="28"/>
      <c r="L270" s="29" t="str">
        <f aca="false">IF(AC270="","",LEFT(AC270,LEN(AC270)-2))</f>
        <v/>
      </c>
      <c r="M270" s="30"/>
      <c r="N270" s="30"/>
      <c r="O270" s="32" t="str">
        <f aca="false">IF(TRIM(C270&amp;"")="","",RIGHT(SUBSTITUTE(SUBSTITUTE(C270&amp;""," ",""),"*",""),4))</f>
        <v/>
      </c>
      <c r="P270" s="32" t="n">
        <f aca="false">IF(O270="",0,IFERROR(MATCH(O270,Vans!$D$2:$D$51,0),IFERROR(MATCH(VALUE(O270),Vans!$D$2:$D$51,0),0)))</f>
        <v>0</v>
      </c>
      <c r="Q270" s="32" t="str">
        <f aca="false">IF(P270=0,"",INDEX(Vans!$A$2:$A$51,P270)&amp;"")</f>
        <v/>
      </c>
      <c r="R270" s="32" t="str">
        <f aca="false">IF(A270="","",IF(TRIM(D270&amp;"")&lt;&gt;"",SUBSTITUTE(UPPER(TRIM(D270&amp;""))," ",""),SUBSTITUTE(UPPER(Q270)," ","")))</f>
        <v/>
      </c>
      <c r="S270" s="32" t="n">
        <f aca="false">IF(R270="",0,IFERROR(MATCH(R270,Vans!$G$2:$G$51,0),0))</f>
        <v>0</v>
      </c>
      <c r="T270" s="32" t="str">
        <f aca="false">IF(S270=0,"",INDEX(Vans!$B$2:$B$51,S270)&amp;"")</f>
        <v/>
      </c>
      <c r="U270" s="32" t="str">
        <f aca="false">IF(S270=0,"",INDEX(Vans!$C$2:$C$51,S270))</f>
        <v/>
      </c>
      <c r="V270" s="32" t="str">
        <f aca="false">IF(TRIM(F270&amp;"")="","",IF(ISNUMBER(SEARCH("adblue",F270)),"AdBlue",IF(OR(ISNUMBER(SEARCH("diesel",F270)),ISNUMBER(SEARCH("derv",F270)),ISNUMBER(SEARCH("ulsd",F270))),"Diesel",IF(OR(ISNUMBER(SEARCH("unleaded",F270)),ISNUMBER(SEARCH("petrol",F270)),ISNUMBER(SEARCH("ulp",F270))),"Petrol",IF(OR(ISNUMBER(SEARCH("electric",F270)),ISNUMBER(SEARCH("charg",F270)),ISNUMBER(SEARCH("kwh",F270))),"Electric","Other")))))</f>
        <v/>
      </c>
      <c r="W270" s="34" t="str">
        <f aca="false">IF(TRIM(B270&amp;"")&lt;&gt;"",IFERROR(MOD(B270*1,1),""),IF(A270="","",IFERROR(IF(MOD(A270*1,1)&gt;0,MOD(A270*1,1),""),"")))</f>
        <v/>
      </c>
      <c r="X270" s="35" t="str">
        <f aca="false">IF(A270="","",IFERROR(INT(A270*1),""))</f>
        <v/>
      </c>
      <c r="Y270" s="32" t="str">
        <f aca="false">IF(OR(X270="",NOT(OR(V270="Diesel",V270="Petrol"))),"",MAX(IF(O270="",0,COUNTIFS($O$2:$O$501,O270,$X$2:$X$501,X270,$V$2:$V$501,"Diesel")+COUNTIFS($O$2:$O$501,O270,$X$2:$X$501,X270,$V$2:$V$501,"Petrol")),IF(R270="",0,COUNTIFS($R$2:$R$501,R270,$X$2:$X$501,X270,$V$2:$V$501,"Diesel")+COUNTIFS($R$2:$R$501,R270,$X$2:$X$501,X270,$V$2:$V$501,"Petrol"))))</f>
        <v/>
      </c>
      <c r="Z270" s="32" t="str">
        <f aca="false">IF(OR(R270="",TRIM(I270&amp;"")="",NOT(OR(V270="Diesel",V270="Petrol"))),"",IFERROR(_xlfn.MAXIFS($I$2:$I$501,$R$2:$R$501,R270,$I$2:$I$501,"&lt;"&amp;I270,$V$2:$V$501,"&lt;&gt;AdBlue",$V$2:$V$501,"&lt;&gt;Other"),""))</f>
        <v/>
      </c>
      <c r="AA270" s="32" t="str">
        <f aca="false">IF(OR(Z270="",N(Z270)=0),"",I270-Z270)</f>
        <v/>
      </c>
      <c r="AB270" s="32" t="str">
        <f aca="false">IF(OR(R270="",TRIM(I270&amp;"")="",X270=""),"",IFERROR(_xlfn.MAXIFS($I$2:$I$501,$R$2:$R$501,R270,$X$2:$X$501,"&lt;"&amp;X270),""))</f>
        <v/>
      </c>
      <c r="AC270" s="32" t="str">
        <f aca="false">IF(V270="Other","Not fuel, ","")&amp;IFERROR(IF(AND(T270&lt;&gt;"",OR(AND(V270="Diesel",T270&lt;&gt;"Diesel"),AND(V270="Petrol",T270&lt;&gt;"Petrol",T270&lt;&gt;"Plug-in hybrid"),AND(V270="Electric",T270&lt;&gt;"Electric",T270&lt;&gt;"Plug-in hybrid"))),"Wrong fuel for this van, ",""),"")&amp;IFERROR(IF(AND(OR(V270="Diesel",V270="Petrol"),N(U270)&gt;0,G270*1&gt;N(U270)*(1+TankMargin)),"More than the tank holds, ",""),"")&amp;IF(AND(TRIM(D270&amp;"")&lt;&gt;"",Q270&lt;&gt;"",SUBSTITUTE(UPPER(Q270)," ","")&lt;&gt;R270),"Card used in another van, ","")&amp;IF(AND(TRIM(D270&amp;"")&lt;&gt;"",S270=0),"Not one of your vans, ","")&amp;IF(AND(A270&lt;&gt;"",R270="",O270&lt;&gt;"",P270=0),"Card not on your Vans list, ","")&amp;IF(N(Y270)&gt;1,"Filled twice that day, ","")&amp;IFERROR(IF(AND(AA270&lt;&gt;"",AA270&lt;MinMiles),"Only "&amp;TEXT(AA270,"#,##0")&amp;" miles since the previous fill, ",""),"")&amp;IFERROR(IF(AND(AB270&lt;&gt;"",N(AB270)&gt;0,I270*1&lt;N(AB270)),"Pump mileage lower than before, ",""),"")&amp;IFERROR(IF(AND(TRIM(I270&amp;"")&lt;&gt;"",TRIM(K270&amp;"")&lt;&gt;"",ABS(I270*1-K270*1)&gt;MileTolerance),"Pump mileage off from the odometer, ",""),"")&amp;IF(J270="No","No receipt from the driver, ","")&amp;IFERROR(IF(AND(W270&lt;&gt;"",OR(W270&lt;DayStart,W270&gt;DayEnd)),"Outside working hours, ",""),"")&amp;IFERROR(IF(AND(X270&lt;&gt;"",WEEKDAY(X270,2)=6,FlagSat="Yes"),"Saturday, ",""),"")&amp;IFERROR(IF(AND(X270&lt;&gt;"",WEEKDAY(X270,2)=7,FlagSun="Yes"),"Sunday, ",""),"")&amp;IF(AND(FlagPremium="Yes",OR(V270="Diesel",V270="Petrol"),OR(ISNUMBER(SEARCH("super",F270)),ISNUMBER(SEARCH("premium",F270)),ISNUMBER(SEARCH("ultimate",F270)),ISNUMBER(SEARCH("v-power",F270)),ISNUMBER(SEARCH("momentum",F270)),ISNUMBER(SEARCH("supreme",F270)))),"Premium fuel, ","")</f>
        <v/>
      </c>
      <c r="AD270" s="32" t="n">
        <f aca="false">IF(AC270="",0,1)</f>
        <v>0</v>
      </c>
      <c r="AE270" s="32" t="n">
        <f aca="false">IF(A270="",0,1)</f>
        <v>0</v>
      </c>
    </row>
    <row r="271" customFormat="false" ht="15" hidden="false" customHeight="false" outlineLevel="0" collapsed="false">
      <c r="A271" s="24"/>
      <c r="B271" s="25"/>
      <c r="C271" s="21"/>
      <c r="D271" s="19"/>
      <c r="E271" s="19"/>
      <c r="F271" s="19"/>
      <c r="G271" s="26"/>
      <c r="H271" s="27"/>
      <c r="I271" s="28"/>
      <c r="J271" s="19"/>
      <c r="K271" s="28"/>
      <c r="L271" s="29" t="str">
        <f aca="false">IF(AC271="","",LEFT(AC271,LEN(AC271)-2))</f>
        <v/>
      </c>
      <c r="M271" s="30"/>
      <c r="N271" s="30"/>
      <c r="O271" s="32" t="str">
        <f aca="false">IF(TRIM(C271&amp;"")="","",RIGHT(SUBSTITUTE(SUBSTITUTE(C271&amp;""," ",""),"*",""),4))</f>
        <v/>
      </c>
      <c r="P271" s="32" t="n">
        <f aca="false">IF(O271="",0,IFERROR(MATCH(O271,Vans!$D$2:$D$51,0),IFERROR(MATCH(VALUE(O271),Vans!$D$2:$D$51,0),0)))</f>
        <v>0</v>
      </c>
      <c r="Q271" s="32" t="str">
        <f aca="false">IF(P271=0,"",INDEX(Vans!$A$2:$A$51,P271)&amp;"")</f>
        <v/>
      </c>
      <c r="R271" s="32" t="str">
        <f aca="false">IF(A271="","",IF(TRIM(D271&amp;"")&lt;&gt;"",SUBSTITUTE(UPPER(TRIM(D271&amp;""))," ",""),SUBSTITUTE(UPPER(Q271)," ","")))</f>
        <v/>
      </c>
      <c r="S271" s="32" t="n">
        <f aca="false">IF(R271="",0,IFERROR(MATCH(R271,Vans!$G$2:$G$51,0),0))</f>
        <v>0</v>
      </c>
      <c r="T271" s="32" t="str">
        <f aca="false">IF(S271=0,"",INDEX(Vans!$B$2:$B$51,S271)&amp;"")</f>
        <v/>
      </c>
      <c r="U271" s="32" t="str">
        <f aca="false">IF(S271=0,"",INDEX(Vans!$C$2:$C$51,S271))</f>
        <v/>
      </c>
      <c r="V271" s="32" t="str">
        <f aca="false">IF(TRIM(F271&amp;"")="","",IF(ISNUMBER(SEARCH("adblue",F271)),"AdBlue",IF(OR(ISNUMBER(SEARCH("diesel",F271)),ISNUMBER(SEARCH("derv",F271)),ISNUMBER(SEARCH("ulsd",F271))),"Diesel",IF(OR(ISNUMBER(SEARCH("unleaded",F271)),ISNUMBER(SEARCH("petrol",F271)),ISNUMBER(SEARCH("ulp",F271))),"Petrol",IF(OR(ISNUMBER(SEARCH("electric",F271)),ISNUMBER(SEARCH("charg",F271)),ISNUMBER(SEARCH("kwh",F271))),"Electric","Other")))))</f>
        <v/>
      </c>
      <c r="W271" s="34" t="str">
        <f aca="false">IF(TRIM(B271&amp;"")&lt;&gt;"",IFERROR(MOD(B271*1,1),""),IF(A271="","",IFERROR(IF(MOD(A271*1,1)&gt;0,MOD(A271*1,1),""),"")))</f>
        <v/>
      </c>
      <c r="X271" s="35" t="str">
        <f aca="false">IF(A271="","",IFERROR(INT(A271*1),""))</f>
        <v/>
      </c>
      <c r="Y271" s="32" t="str">
        <f aca="false">IF(OR(X271="",NOT(OR(V271="Diesel",V271="Petrol"))),"",MAX(IF(O271="",0,COUNTIFS($O$2:$O$501,O271,$X$2:$X$501,X271,$V$2:$V$501,"Diesel")+COUNTIFS($O$2:$O$501,O271,$X$2:$X$501,X271,$V$2:$V$501,"Petrol")),IF(R271="",0,COUNTIFS($R$2:$R$501,R271,$X$2:$X$501,X271,$V$2:$V$501,"Diesel")+COUNTIFS($R$2:$R$501,R271,$X$2:$X$501,X271,$V$2:$V$501,"Petrol"))))</f>
        <v/>
      </c>
      <c r="Z271" s="32" t="str">
        <f aca="false">IF(OR(R271="",TRIM(I271&amp;"")="",NOT(OR(V271="Diesel",V271="Petrol"))),"",IFERROR(_xlfn.MAXIFS($I$2:$I$501,$R$2:$R$501,R271,$I$2:$I$501,"&lt;"&amp;I271,$V$2:$V$501,"&lt;&gt;AdBlue",$V$2:$V$501,"&lt;&gt;Other"),""))</f>
        <v/>
      </c>
      <c r="AA271" s="32" t="str">
        <f aca="false">IF(OR(Z271="",N(Z271)=0),"",I271-Z271)</f>
        <v/>
      </c>
      <c r="AB271" s="32" t="str">
        <f aca="false">IF(OR(R271="",TRIM(I271&amp;"")="",X271=""),"",IFERROR(_xlfn.MAXIFS($I$2:$I$501,$R$2:$R$501,R271,$X$2:$X$501,"&lt;"&amp;X271),""))</f>
        <v/>
      </c>
      <c r="AC271" s="32" t="str">
        <f aca="false">IF(V271="Other","Not fuel, ","")&amp;IFERROR(IF(AND(T271&lt;&gt;"",OR(AND(V271="Diesel",T271&lt;&gt;"Diesel"),AND(V271="Petrol",T271&lt;&gt;"Petrol",T271&lt;&gt;"Plug-in hybrid"),AND(V271="Electric",T271&lt;&gt;"Electric",T271&lt;&gt;"Plug-in hybrid"))),"Wrong fuel for this van, ",""),"")&amp;IFERROR(IF(AND(OR(V271="Diesel",V271="Petrol"),N(U271)&gt;0,G271*1&gt;N(U271)*(1+TankMargin)),"More than the tank holds, ",""),"")&amp;IF(AND(TRIM(D271&amp;"")&lt;&gt;"",Q271&lt;&gt;"",SUBSTITUTE(UPPER(Q271)," ","")&lt;&gt;R271),"Card used in another van, ","")&amp;IF(AND(TRIM(D271&amp;"")&lt;&gt;"",S271=0),"Not one of your vans, ","")&amp;IF(AND(A271&lt;&gt;"",R271="",O271&lt;&gt;"",P271=0),"Card not on your Vans list, ","")&amp;IF(N(Y271)&gt;1,"Filled twice that day, ","")&amp;IFERROR(IF(AND(AA271&lt;&gt;"",AA271&lt;MinMiles),"Only "&amp;TEXT(AA271,"#,##0")&amp;" miles since the previous fill, ",""),"")&amp;IFERROR(IF(AND(AB271&lt;&gt;"",N(AB271)&gt;0,I271*1&lt;N(AB271)),"Pump mileage lower than before, ",""),"")&amp;IFERROR(IF(AND(TRIM(I271&amp;"")&lt;&gt;"",TRIM(K271&amp;"")&lt;&gt;"",ABS(I271*1-K271*1)&gt;MileTolerance),"Pump mileage off from the odometer, ",""),"")&amp;IF(J271="No","No receipt from the driver, ","")&amp;IFERROR(IF(AND(W271&lt;&gt;"",OR(W271&lt;DayStart,W271&gt;DayEnd)),"Outside working hours, ",""),"")&amp;IFERROR(IF(AND(X271&lt;&gt;"",WEEKDAY(X271,2)=6,FlagSat="Yes"),"Saturday, ",""),"")&amp;IFERROR(IF(AND(X271&lt;&gt;"",WEEKDAY(X271,2)=7,FlagSun="Yes"),"Sunday, ",""),"")&amp;IF(AND(FlagPremium="Yes",OR(V271="Diesel",V271="Petrol"),OR(ISNUMBER(SEARCH("super",F271)),ISNUMBER(SEARCH("premium",F271)),ISNUMBER(SEARCH("ultimate",F271)),ISNUMBER(SEARCH("v-power",F271)),ISNUMBER(SEARCH("momentum",F271)),ISNUMBER(SEARCH("supreme",F271)))),"Premium fuel, ","")</f>
        <v/>
      </c>
      <c r="AD271" s="32" t="n">
        <f aca="false">IF(AC271="",0,1)</f>
        <v>0</v>
      </c>
      <c r="AE271" s="32" t="n">
        <f aca="false">IF(A271="",0,1)</f>
        <v>0</v>
      </c>
    </row>
    <row r="272" customFormat="false" ht="15" hidden="false" customHeight="false" outlineLevel="0" collapsed="false">
      <c r="A272" s="24"/>
      <c r="B272" s="25"/>
      <c r="C272" s="21"/>
      <c r="D272" s="19"/>
      <c r="E272" s="19"/>
      <c r="F272" s="19"/>
      <c r="G272" s="26"/>
      <c r="H272" s="27"/>
      <c r="I272" s="28"/>
      <c r="J272" s="19"/>
      <c r="K272" s="28"/>
      <c r="L272" s="29" t="str">
        <f aca="false">IF(AC272="","",LEFT(AC272,LEN(AC272)-2))</f>
        <v/>
      </c>
      <c r="M272" s="30"/>
      <c r="N272" s="30"/>
      <c r="O272" s="32" t="str">
        <f aca="false">IF(TRIM(C272&amp;"")="","",RIGHT(SUBSTITUTE(SUBSTITUTE(C272&amp;""," ",""),"*",""),4))</f>
        <v/>
      </c>
      <c r="P272" s="32" t="n">
        <f aca="false">IF(O272="",0,IFERROR(MATCH(O272,Vans!$D$2:$D$51,0),IFERROR(MATCH(VALUE(O272),Vans!$D$2:$D$51,0),0)))</f>
        <v>0</v>
      </c>
      <c r="Q272" s="32" t="str">
        <f aca="false">IF(P272=0,"",INDEX(Vans!$A$2:$A$51,P272)&amp;"")</f>
        <v/>
      </c>
      <c r="R272" s="32" t="str">
        <f aca="false">IF(A272="","",IF(TRIM(D272&amp;"")&lt;&gt;"",SUBSTITUTE(UPPER(TRIM(D272&amp;""))," ",""),SUBSTITUTE(UPPER(Q272)," ","")))</f>
        <v/>
      </c>
      <c r="S272" s="32" t="n">
        <f aca="false">IF(R272="",0,IFERROR(MATCH(R272,Vans!$G$2:$G$51,0),0))</f>
        <v>0</v>
      </c>
      <c r="T272" s="32" t="str">
        <f aca="false">IF(S272=0,"",INDEX(Vans!$B$2:$B$51,S272)&amp;"")</f>
        <v/>
      </c>
      <c r="U272" s="32" t="str">
        <f aca="false">IF(S272=0,"",INDEX(Vans!$C$2:$C$51,S272))</f>
        <v/>
      </c>
      <c r="V272" s="32" t="str">
        <f aca="false">IF(TRIM(F272&amp;"")="","",IF(ISNUMBER(SEARCH("adblue",F272)),"AdBlue",IF(OR(ISNUMBER(SEARCH("diesel",F272)),ISNUMBER(SEARCH("derv",F272)),ISNUMBER(SEARCH("ulsd",F272))),"Diesel",IF(OR(ISNUMBER(SEARCH("unleaded",F272)),ISNUMBER(SEARCH("petrol",F272)),ISNUMBER(SEARCH("ulp",F272))),"Petrol",IF(OR(ISNUMBER(SEARCH("electric",F272)),ISNUMBER(SEARCH("charg",F272)),ISNUMBER(SEARCH("kwh",F272))),"Electric","Other")))))</f>
        <v/>
      </c>
      <c r="W272" s="34" t="str">
        <f aca="false">IF(TRIM(B272&amp;"")&lt;&gt;"",IFERROR(MOD(B272*1,1),""),IF(A272="","",IFERROR(IF(MOD(A272*1,1)&gt;0,MOD(A272*1,1),""),"")))</f>
        <v/>
      </c>
      <c r="X272" s="35" t="str">
        <f aca="false">IF(A272="","",IFERROR(INT(A272*1),""))</f>
        <v/>
      </c>
      <c r="Y272" s="32" t="str">
        <f aca="false">IF(OR(X272="",NOT(OR(V272="Diesel",V272="Petrol"))),"",MAX(IF(O272="",0,COUNTIFS($O$2:$O$501,O272,$X$2:$X$501,X272,$V$2:$V$501,"Diesel")+COUNTIFS($O$2:$O$501,O272,$X$2:$X$501,X272,$V$2:$V$501,"Petrol")),IF(R272="",0,COUNTIFS($R$2:$R$501,R272,$X$2:$X$501,X272,$V$2:$V$501,"Diesel")+COUNTIFS($R$2:$R$501,R272,$X$2:$X$501,X272,$V$2:$V$501,"Petrol"))))</f>
        <v/>
      </c>
      <c r="Z272" s="32" t="str">
        <f aca="false">IF(OR(R272="",TRIM(I272&amp;"")="",NOT(OR(V272="Diesel",V272="Petrol"))),"",IFERROR(_xlfn.MAXIFS($I$2:$I$501,$R$2:$R$501,R272,$I$2:$I$501,"&lt;"&amp;I272,$V$2:$V$501,"&lt;&gt;AdBlue",$V$2:$V$501,"&lt;&gt;Other"),""))</f>
        <v/>
      </c>
      <c r="AA272" s="32" t="str">
        <f aca="false">IF(OR(Z272="",N(Z272)=0),"",I272-Z272)</f>
        <v/>
      </c>
      <c r="AB272" s="32" t="str">
        <f aca="false">IF(OR(R272="",TRIM(I272&amp;"")="",X272=""),"",IFERROR(_xlfn.MAXIFS($I$2:$I$501,$R$2:$R$501,R272,$X$2:$X$501,"&lt;"&amp;X272),""))</f>
        <v/>
      </c>
      <c r="AC272" s="32" t="str">
        <f aca="false">IF(V272="Other","Not fuel, ","")&amp;IFERROR(IF(AND(T272&lt;&gt;"",OR(AND(V272="Diesel",T272&lt;&gt;"Diesel"),AND(V272="Petrol",T272&lt;&gt;"Petrol",T272&lt;&gt;"Plug-in hybrid"),AND(V272="Electric",T272&lt;&gt;"Electric",T272&lt;&gt;"Plug-in hybrid"))),"Wrong fuel for this van, ",""),"")&amp;IFERROR(IF(AND(OR(V272="Diesel",V272="Petrol"),N(U272)&gt;0,G272*1&gt;N(U272)*(1+TankMargin)),"More than the tank holds, ",""),"")&amp;IF(AND(TRIM(D272&amp;"")&lt;&gt;"",Q272&lt;&gt;"",SUBSTITUTE(UPPER(Q272)," ","")&lt;&gt;R272),"Card used in another van, ","")&amp;IF(AND(TRIM(D272&amp;"")&lt;&gt;"",S272=0),"Not one of your vans, ","")&amp;IF(AND(A272&lt;&gt;"",R272="",O272&lt;&gt;"",P272=0),"Card not on your Vans list, ","")&amp;IF(N(Y272)&gt;1,"Filled twice that day, ","")&amp;IFERROR(IF(AND(AA272&lt;&gt;"",AA272&lt;MinMiles),"Only "&amp;TEXT(AA272,"#,##0")&amp;" miles since the previous fill, ",""),"")&amp;IFERROR(IF(AND(AB272&lt;&gt;"",N(AB272)&gt;0,I272*1&lt;N(AB272)),"Pump mileage lower than before, ",""),"")&amp;IFERROR(IF(AND(TRIM(I272&amp;"")&lt;&gt;"",TRIM(K272&amp;"")&lt;&gt;"",ABS(I272*1-K272*1)&gt;MileTolerance),"Pump mileage off from the odometer, ",""),"")&amp;IF(J272="No","No receipt from the driver, ","")&amp;IFERROR(IF(AND(W272&lt;&gt;"",OR(W272&lt;DayStart,W272&gt;DayEnd)),"Outside working hours, ",""),"")&amp;IFERROR(IF(AND(X272&lt;&gt;"",WEEKDAY(X272,2)=6,FlagSat="Yes"),"Saturday, ",""),"")&amp;IFERROR(IF(AND(X272&lt;&gt;"",WEEKDAY(X272,2)=7,FlagSun="Yes"),"Sunday, ",""),"")&amp;IF(AND(FlagPremium="Yes",OR(V272="Diesel",V272="Petrol"),OR(ISNUMBER(SEARCH("super",F272)),ISNUMBER(SEARCH("premium",F272)),ISNUMBER(SEARCH("ultimate",F272)),ISNUMBER(SEARCH("v-power",F272)),ISNUMBER(SEARCH("momentum",F272)),ISNUMBER(SEARCH("supreme",F272)))),"Premium fuel, ","")</f>
        <v/>
      </c>
      <c r="AD272" s="32" t="n">
        <f aca="false">IF(AC272="",0,1)</f>
        <v>0</v>
      </c>
      <c r="AE272" s="32" t="n">
        <f aca="false">IF(A272="",0,1)</f>
        <v>0</v>
      </c>
    </row>
    <row r="273" customFormat="false" ht="15" hidden="false" customHeight="false" outlineLevel="0" collapsed="false">
      <c r="A273" s="24"/>
      <c r="B273" s="25"/>
      <c r="C273" s="21"/>
      <c r="D273" s="19"/>
      <c r="E273" s="19"/>
      <c r="F273" s="19"/>
      <c r="G273" s="26"/>
      <c r="H273" s="27"/>
      <c r="I273" s="28"/>
      <c r="J273" s="19"/>
      <c r="K273" s="28"/>
      <c r="L273" s="29" t="str">
        <f aca="false">IF(AC273="","",LEFT(AC273,LEN(AC273)-2))</f>
        <v/>
      </c>
      <c r="M273" s="30"/>
      <c r="N273" s="30"/>
      <c r="O273" s="32" t="str">
        <f aca="false">IF(TRIM(C273&amp;"")="","",RIGHT(SUBSTITUTE(SUBSTITUTE(C273&amp;""," ",""),"*",""),4))</f>
        <v/>
      </c>
      <c r="P273" s="32" t="n">
        <f aca="false">IF(O273="",0,IFERROR(MATCH(O273,Vans!$D$2:$D$51,0),IFERROR(MATCH(VALUE(O273),Vans!$D$2:$D$51,0),0)))</f>
        <v>0</v>
      </c>
      <c r="Q273" s="32" t="str">
        <f aca="false">IF(P273=0,"",INDEX(Vans!$A$2:$A$51,P273)&amp;"")</f>
        <v/>
      </c>
      <c r="R273" s="32" t="str">
        <f aca="false">IF(A273="","",IF(TRIM(D273&amp;"")&lt;&gt;"",SUBSTITUTE(UPPER(TRIM(D273&amp;""))," ",""),SUBSTITUTE(UPPER(Q273)," ","")))</f>
        <v/>
      </c>
      <c r="S273" s="32" t="n">
        <f aca="false">IF(R273="",0,IFERROR(MATCH(R273,Vans!$G$2:$G$51,0),0))</f>
        <v>0</v>
      </c>
      <c r="T273" s="32" t="str">
        <f aca="false">IF(S273=0,"",INDEX(Vans!$B$2:$B$51,S273)&amp;"")</f>
        <v/>
      </c>
      <c r="U273" s="32" t="str">
        <f aca="false">IF(S273=0,"",INDEX(Vans!$C$2:$C$51,S273))</f>
        <v/>
      </c>
      <c r="V273" s="32" t="str">
        <f aca="false">IF(TRIM(F273&amp;"")="","",IF(ISNUMBER(SEARCH("adblue",F273)),"AdBlue",IF(OR(ISNUMBER(SEARCH("diesel",F273)),ISNUMBER(SEARCH("derv",F273)),ISNUMBER(SEARCH("ulsd",F273))),"Diesel",IF(OR(ISNUMBER(SEARCH("unleaded",F273)),ISNUMBER(SEARCH("petrol",F273)),ISNUMBER(SEARCH("ulp",F273))),"Petrol",IF(OR(ISNUMBER(SEARCH("electric",F273)),ISNUMBER(SEARCH("charg",F273)),ISNUMBER(SEARCH("kwh",F273))),"Electric","Other")))))</f>
        <v/>
      </c>
      <c r="W273" s="34" t="str">
        <f aca="false">IF(TRIM(B273&amp;"")&lt;&gt;"",IFERROR(MOD(B273*1,1),""),IF(A273="","",IFERROR(IF(MOD(A273*1,1)&gt;0,MOD(A273*1,1),""),"")))</f>
        <v/>
      </c>
      <c r="X273" s="35" t="str">
        <f aca="false">IF(A273="","",IFERROR(INT(A273*1),""))</f>
        <v/>
      </c>
      <c r="Y273" s="32" t="str">
        <f aca="false">IF(OR(X273="",NOT(OR(V273="Diesel",V273="Petrol"))),"",MAX(IF(O273="",0,COUNTIFS($O$2:$O$501,O273,$X$2:$X$501,X273,$V$2:$V$501,"Diesel")+COUNTIFS($O$2:$O$501,O273,$X$2:$X$501,X273,$V$2:$V$501,"Petrol")),IF(R273="",0,COUNTIFS($R$2:$R$501,R273,$X$2:$X$501,X273,$V$2:$V$501,"Diesel")+COUNTIFS($R$2:$R$501,R273,$X$2:$X$501,X273,$V$2:$V$501,"Petrol"))))</f>
        <v/>
      </c>
      <c r="Z273" s="32" t="str">
        <f aca="false">IF(OR(R273="",TRIM(I273&amp;"")="",NOT(OR(V273="Diesel",V273="Petrol"))),"",IFERROR(_xlfn.MAXIFS($I$2:$I$501,$R$2:$R$501,R273,$I$2:$I$501,"&lt;"&amp;I273,$V$2:$V$501,"&lt;&gt;AdBlue",$V$2:$V$501,"&lt;&gt;Other"),""))</f>
        <v/>
      </c>
      <c r="AA273" s="32" t="str">
        <f aca="false">IF(OR(Z273="",N(Z273)=0),"",I273-Z273)</f>
        <v/>
      </c>
      <c r="AB273" s="32" t="str">
        <f aca="false">IF(OR(R273="",TRIM(I273&amp;"")="",X273=""),"",IFERROR(_xlfn.MAXIFS($I$2:$I$501,$R$2:$R$501,R273,$X$2:$X$501,"&lt;"&amp;X273),""))</f>
        <v/>
      </c>
      <c r="AC273" s="32" t="str">
        <f aca="false">IF(V273="Other","Not fuel, ","")&amp;IFERROR(IF(AND(T273&lt;&gt;"",OR(AND(V273="Diesel",T273&lt;&gt;"Diesel"),AND(V273="Petrol",T273&lt;&gt;"Petrol",T273&lt;&gt;"Plug-in hybrid"),AND(V273="Electric",T273&lt;&gt;"Electric",T273&lt;&gt;"Plug-in hybrid"))),"Wrong fuel for this van, ",""),"")&amp;IFERROR(IF(AND(OR(V273="Diesel",V273="Petrol"),N(U273)&gt;0,G273*1&gt;N(U273)*(1+TankMargin)),"More than the tank holds, ",""),"")&amp;IF(AND(TRIM(D273&amp;"")&lt;&gt;"",Q273&lt;&gt;"",SUBSTITUTE(UPPER(Q273)," ","")&lt;&gt;R273),"Card used in another van, ","")&amp;IF(AND(TRIM(D273&amp;"")&lt;&gt;"",S273=0),"Not one of your vans, ","")&amp;IF(AND(A273&lt;&gt;"",R273="",O273&lt;&gt;"",P273=0),"Card not on your Vans list, ","")&amp;IF(N(Y273)&gt;1,"Filled twice that day, ","")&amp;IFERROR(IF(AND(AA273&lt;&gt;"",AA273&lt;MinMiles),"Only "&amp;TEXT(AA273,"#,##0")&amp;" miles since the previous fill, ",""),"")&amp;IFERROR(IF(AND(AB273&lt;&gt;"",N(AB273)&gt;0,I273*1&lt;N(AB273)),"Pump mileage lower than before, ",""),"")&amp;IFERROR(IF(AND(TRIM(I273&amp;"")&lt;&gt;"",TRIM(K273&amp;"")&lt;&gt;"",ABS(I273*1-K273*1)&gt;MileTolerance),"Pump mileage off from the odometer, ",""),"")&amp;IF(J273="No","No receipt from the driver, ","")&amp;IFERROR(IF(AND(W273&lt;&gt;"",OR(W273&lt;DayStart,W273&gt;DayEnd)),"Outside working hours, ",""),"")&amp;IFERROR(IF(AND(X273&lt;&gt;"",WEEKDAY(X273,2)=6,FlagSat="Yes"),"Saturday, ",""),"")&amp;IFERROR(IF(AND(X273&lt;&gt;"",WEEKDAY(X273,2)=7,FlagSun="Yes"),"Sunday, ",""),"")&amp;IF(AND(FlagPremium="Yes",OR(V273="Diesel",V273="Petrol"),OR(ISNUMBER(SEARCH("super",F273)),ISNUMBER(SEARCH("premium",F273)),ISNUMBER(SEARCH("ultimate",F273)),ISNUMBER(SEARCH("v-power",F273)),ISNUMBER(SEARCH("momentum",F273)),ISNUMBER(SEARCH("supreme",F273)))),"Premium fuel, ","")</f>
        <v/>
      </c>
      <c r="AD273" s="32" t="n">
        <f aca="false">IF(AC273="",0,1)</f>
        <v>0</v>
      </c>
      <c r="AE273" s="32" t="n">
        <f aca="false">IF(A273="",0,1)</f>
        <v>0</v>
      </c>
    </row>
    <row r="274" customFormat="false" ht="15" hidden="false" customHeight="false" outlineLevel="0" collapsed="false">
      <c r="A274" s="24"/>
      <c r="B274" s="25"/>
      <c r="C274" s="21"/>
      <c r="D274" s="19"/>
      <c r="E274" s="19"/>
      <c r="F274" s="19"/>
      <c r="G274" s="26"/>
      <c r="H274" s="27"/>
      <c r="I274" s="28"/>
      <c r="J274" s="19"/>
      <c r="K274" s="28"/>
      <c r="L274" s="29" t="str">
        <f aca="false">IF(AC274="","",LEFT(AC274,LEN(AC274)-2))</f>
        <v/>
      </c>
      <c r="M274" s="30"/>
      <c r="N274" s="30"/>
      <c r="O274" s="32" t="str">
        <f aca="false">IF(TRIM(C274&amp;"")="","",RIGHT(SUBSTITUTE(SUBSTITUTE(C274&amp;""," ",""),"*",""),4))</f>
        <v/>
      </c>
      <c r="P274" s="32" t="n">
        <f aca="false">IF(O274="",0,IFERROR(MATCH(O274,Vans!$D$2:$D$51,0),IFERROR(MATCH(VALUE(O274),Vans!$D$2:$D$51,0),0)))</f>
        <v>0</v>
      </c>
      <c r="Q274" s="32" t="str">
        <f aca="false">IF(P274=0,"",INDEX(Vans!$A$2:$A$51,P274)&amp;"")</f>
        <v/>
      </c>
      <c r="R274" s="32" t="str">
        <f aca="false">IF(A274="","",IF(TRIM(D274&amp;"")&lt;&gt;"",SUBSTITUTE(UPPER(TRIM(D274&amp;""))," ",""),SUBSTITUTE(UPPER(Q274)," ","")))</f>
        <v/>
      </c>
      <c r="S274" s="32" t="n">
        <f aca="false">IF(R274="",0,IFERROR(MATCH(R274,Vans!$G$2:$G$51,0),0))</f>
        <v>0</v>
      </c>
      <c r="T274" s="32" t="str">
        <f aca="false">IF(S274=0,"",INDEX(Vans!$B$2:$B$51,S274)&amp;"")</f>
        <v/>
      </c>
      <c r="U274" s="32" t="str">
        <f aca="false">IF(S274=0,"",INDEX(Vans!$C$2:$C$51,S274))</f>
        <v/>
      </c>
      <c r="V274" s="32" t="str">
        <f aca="false">IF(TRIM(F274&amp;"")="","",IF(ISNUMBER(SEARCH("adblue",F274)),"AdBlue",IF(OR(ISNUMBER(SEARCH("diesel",F274)),ISNUMBER(SEARCH("derv",F274)),ISNUMBER(SEARCH("ulsd",F274))),"Diesel",IF(OR(ISNUMBER(SEARCH("unleaded",F274)),ISNUMBER(SEARCH("petrol",F274)),ISNUMBER(SEARCH("ulp",F274))),"Petrol",IF(OR(ISNUMBER(SEARCH("electric",F274)),ISNUMBER(SEARCH("charg",F274)),ISNUMBER(SEARCH("kwh",F274))),"Electric","Other")))))</f>
        <v/>
      </c>
      <c r="W274" s="34" t="str">
        <f aca="false">IF(TRIM(B274&amp;"")&lt;&gt;"",IFERROR(MOD(B274*1,1),""),IF(A274="","",IFERROR(IF(MOD(A274*1,1)&gt;0,MOD(A274*1,1),""),"")))</f>
        <v/>
      </c>
      <c r="X274" s="35" t="str">
        <f aca="false">IF(A274="","",IFERROR(INT(A274*1),""))</f>
        <v/>
      </c>
      <c r="Y274" s="32" t="str">
        <f aca="false">IF(OR(X274="",NOT(OR(V274="Diesel",V274="Petrol"))),"",MAX(IF(O274="",0,COUNTIFS($O$2:$O$501,O274,$X$2:$X$501,X274,$V$2:$V$501,"Diesel")+COUNTIFS($O$2:$O$501,O274,$X$2:$X$501,X274,$V$2:$V$501,"Petrol")),IF(R274="",0,COUNTIFS($R$2:$R$501,R274,$X$2:$X$501,X274,$V$2:$V$501,"Diesel")+COUNTIFS($R$2:$R$501,R274,$X$2:$X$501,X274,$V$2:$V$501,"Petrol"))))</f>
        <v/>
      </c>
      <c r="Z274" s="32" t="str">
        <f aca="false">IF(OR(R274="",TRIM(I274&amp;"")="",NOT(OR(V274="Diesel",V274="Petrol"))),"",IFERROR(_xlfn.MAXIFS($I$2:$I$501,$R$2:$R$501,R274,$I$2:$I$501,"&lt;"&amp;I274,$V$2:$V$501,"&lt;&gt;AdBlue",$V$2:$V$501,"&lt;&gt;Other"),""))</f>
        <v/>
      </c>
      <c r="AA274" s="32" t="str">
        <f aca="false">IF(OR(Z274="",N(Z274)=0),"",I274-Z274)</f>
        <v/>
      </c>
      <c r="AB274" s="32" t="str">
        <f aca="false">IF(OR(R274="",TRIM(I274&amp;"")="",X274=""),"",IFERROR(_xlfn.MAXIFS($I$2:$I$501,$R$2:$R$501,R274,$X$2:$X$501,"&lt;"&amp;X274),""))</f>
        <v/>
      </c>
      <c r="AC274" s="32" t="str">
        <f aca="false">IF(V274="Other","Not fuel, ","")&amp;IFERROR(IF(AND(T274&lt;&gt;"",OR(AND(V274="Diesel",T274&lt;&gt;"Diesel"),AND(V274="Petrol",T274&lt;&gt;"Petrol",T274&lt;&gt;"Plug-in hybrid"),AND(V274="Electric",T274&lt;&gt;"Electric",T274&lt;&gt;"Plug-in hybrid"))),"Wrong fuel for this van, ",""),"")&amp;IFERROR(IF(AND(OR(V274="Diesel",V274="Petrol"),N(U274)&gt;0,G274*1&gt;N(U274)*(1+TankMargin)),"More than the tank holds, ",""),"")&amp;IF(AND(TRIM(D274&amp;"")&lt;&gt;"",Q274&lt;&gt;"",SUBSTITUTE(UPPER(Q274)," ","")&lt;&gt;R274),"Card used in another van, ","")&amp;IF(AND(TRIM(D274&amp;"")&lt;&gt;"",S274=0),"Not one of your vans, ","")&amp;IF(AND(A274&lt;&gt;"",R274="",O274&lt;&gt;"",P274=0),"Card not on your Vans list, ","")&amp;IF(N(Y274)&gt;1,"Filled twice that day, ","")&amp;IFERROR(IF(AND(AA274&lt;&gt;"",AA274&lt;MinMiles),"Only "&amp;TEXT(AA274,"#,##0")&amp;" miles since the previous fill, ",""),"")&amp;IFERROR(IF(AND(AB274&lt;&gt;"",N(AB274)&gt;0,I274*1&lt;N(AB274)),"Pump mileage lower than before, ",""),"")&amp;IFERROR(IF(AND(TRIM(I274&amp;"")&lt;&gt;"",TRIM(K274&amp;"")&lt;&gt;"",ABS(I274*1-K274*1)&gt;MileTolerance),"Pump mileage off from the odometer, ",""),"")&amp;IF(J274="No","No receipt from the driver, ","")&amp;IFERROR(IF(AND(W274&lt;&gt;"",OR(W274&lt;DayStart,W274&gt;DayEnd)),"Outside working hours, ",""),"")&amp;IFERROR(IF(AND(X274&lt;&gt;"",WEEKDAY(X274,2)=6,FlagSat="Yes"),"Saturday, ",""),"")&amp;IFERROR(IF(AND(X274&lt;&gt;"",WEEKDAY(X274,2)=7,FlagSun="Yes"),"Sunday, ",""),"")&amp;IF(AND(FlagPremium="Yes",OR(V274="Diesel",V274="Petrol"),OR(ISNUMBER(SEARCH("super",F274)),ISNUMBER(SEARCH("premium",F274)),ISNUMBER(SEARCH("ultimate",F274)),ISNUMBER(SEARCH("v-power",F274)),ISNUMBER(SEARCH("momentum",F274)),ISNUMBER(SEARCH("supreme",F274)))),"Premium fuel, ","")</f>
        <v/>
      </c>
      <c r="AD274" s="32" t="n">
        <f aca="false">IF(AC274="",0,1)</f>
        <v>0</v>
      </c>
      <c r="AE274" s="32" t="n">
        <f aca="false">IF(A274="",0,1)</f>
        <v>0</v>
      </c>
    </row>
    <row r="275" customFormat="false" ht="15" hidden="false" customHeight="false" outlineLevel="0" collapsed="false">
      <c r="A275" s="24"/>
      <c r="B275" s="25"/>
      <c r="C275" s="21"/>
      <c r="D275" s="19"/>
      <c r="E275" s="19"/>
      <c r="F275" s="19"/>
      <c r="G275" s="26"/>
      <c r="H275" s="27"/>
      <c r="I275" s="28"/>
      <c r="J275" s="19"/>
      <c r="K275" s="28"/>
      <c r="L275" s="29" t="str">
        <f aca="false">IF(AC275="","",LEFT(AC275,LEN(AC275)-2))</f>
        <v/>
      </c>
      <c r="M275" s="30"/>
      <c r="N275" s="30"/>
      <c r="O275" s="32" t="str">
        <f aca="false">IF(TRIM(C275&amp;"")="","",RIGHT(SUBSTITUTE(SUBSTITUTE(C275&amp;""," ",""),"*",""),4))</f>
        <v/>
      </c>
      <c r="P275" s="32" t="n">
        <f aca="false">IF(O275="",0,IFERROR(MATCH(O275,Vans!$D$2:$D$51,0),IFERROR(MATCH(VALUE(O275),Vans!$D$2:$D$51,0),0)))</f>
        <v>0</v>
      </c>
      <c r="Q275" s="32" t="str">
        <f aca="false">IF(P275=0,"",INDEX(Vans!$A$2:$A$51,P275)&amp;"")</f>
        <v/>
      </c>
      <c r="R275" s="32" t="str">
        <f aca="false">IF(A275="","",IF(TRIM(D275&amp;"")&lt;&gt;"",SUBSTITUTE(UPPER(TRIM(D275&amp;""))," ",""),SUBSTITUTE(UPPER(Q275)," ","")))</f>
        <v/>
      </c>
      <c r="S275" s="32" t="n">
        <f aca="false">IF(R275="",0,IFERROR(MATCH(R275,Vans!$G$2:$G$51,0),0))</f>
        <v>0</v>
      </c>
      <c r="T275" s="32" t="str">
        <f aca="false">IF(S275=0,"",INDEX(Vans!$B$2:$B$51,S275)&amp;"")</f>
        <v/>
      </c>
      <c r="U275" s="32" t="str">
        <f aca="false">IF(S275=0,"",INDEX(Vans!$C$2:$C$51,S275))</f>
        <v/>
      </c>
      <c r="V275" s="32" t="str">
        <f aca="false">IF(TRIM(F275&amp;"")="","",IF(ISNUMBER(SEARCH("adblue",F275)),"AdBlue",IF(OR(ISNUMBER(SEARCH("diesel",F275)),ISNUMBER(SEARCH("derv",F275)),ISNUMBER(SEARCH("ulsd",F275))),"Diesel",IF(OR(ISNUMBER(SEARCH("unleaded",F275)),ISNUMBER(SEARCH("petrol",F275)),ISNUMBER(SEARCH("ulp",F275))),"Petrol",IF(OR(ISNUMBER(SEARCH("electric",F275)),ISNUMBER(SEARCH("charg",F275)),ISNUMBER(SEARCH("kwh",F275))),"Electric","Other")))))</f>
        <v/>
      </c>
      <c r="W275" s="34" t="str">
        <f aca="false">IF(TRIM(B275&amp;"")&lt;&gt;"",IFERROR(MOD(B275*1,1),""),IF(A275="","",IFERROR(IF(MOD(A275*1,1)&gt;0,MOD(A275*1,1),""),"")))</f>
        <v/>
      </c>
      <c r="X275" s="35" t="str">
        <f aca="false">IF(A275="","",IFERROR(INT(A275*1),""))</f>
        <v/>
      </c>
      <c r="Y275" s="32" t="str">
        <f aca="false">IF(OR(X275="",NOT(OR(V275="Diesel",V275="Petrol"))),"",MAX(IF(O275="",0,COUNTIFS($O$2:$O$501,O275,$X$2:$X$501,X275,$V$2:$V$501,"Diesel")+COUNTIFS($O$2:$O$501,O275,$X$2:$X$501,X275,$V$2:$V$501,"Petrol")),IF(R275="",0,COUNTIFS($R$2:$R$501,R275,$X$2:$X$501,X275,$V$2:$V$501,"Diesel")+COUNTIFS($R$2:$R$501,R275,$X$2:$X$501,X275,$V$2:$V$501,"Petrol"))))</f>
        <v/>
      </c>
      <c r="Z275" s="32" t="str">
        <f aca="false">IF(OR(R275="",TRIM(I275&amp;"")="",NOT(OR(V275="Diesel",V275="Petrol"))),"",IFERROR(_xlfn.MAXIFS($I$2:$I$501,$R$2:$R$501,R275,$I$2:$I$501,"&lt;"&amp;I275,$V$2:$V$501,"&lt;&gt;AdBlue",$V$2:$V$501,"&lt;&gt;Other"),""))</f>
        <v/>
      </c>
      <c r="AA275" s="32" t="str">
        <f aca="false">IF(OR(Z275="",N(Z275)=0),"",I275-Z275)</f>
        <v/>
      </c>
      <c r="AB275" s="32" t="str">
        <f aca="false">IF(OR(R275="",TRIM(I275&amp;"")="",X275=""),"",IFERROR(_xlfn.MAXIFS($I$2:$I$501,$R$2:$R$501,R275,$X$2:$X$501,"&lt;"&amp;X275),""))</f>
        <v/>
      </c>
      <c r="AC275" s="32" t="str">
        <f aca="false">IF(V275="Other","Not fuel, ","")&amp;IFERROR(IF(AND(T275&lt;&gt;"",OR(AND(V275="Diesel",T275&lt;&gt;"Diesel"),AND(V275="Petrol",T275&lt;&gt;"Petrol",T275&lt;&gt;"Plug-in hybrid"),AND(V275="Electric",T275&lt;&gt;"Electric",T275&lt;&gt;"Plug-in hybrid"))),"Wrong fuel for this van, ",""),"")&amp;IFERROR(IF(AND(OR(V275="Diesel",V275="Petrol"),N(U275)&gt;0,G275*1&gt;N(U275)*(1+TankMargin)),"More than the tank holds, ",""),"")&amp;IF(AND(TRIM(D275&amp;"")&lt;&gt;"",Q275&lt;&gt;"",SUBSTITUTE(UPPER(Q275)," ","")&lt;&gt;R275),"Card used in another van, ","")&amp;IF(AND(TRIM(D275&amp;"")&lt;&gt;"",S275=0),"Not one of your vans, ","")&amp;IF(AND(A275&lt;&gt;"",R275="",O275&lt;&gt;"",P275=0),"Card not on your Vans list, ","")&amp;IF(N(Y275)&gt;1,"Filled twice that day, ","")&amp;IFERROR(IF(AND(AA275&lt;&gt;"",AA275&lt;MinMiles),"Only "&amp;TEXT(AA275,"#,##0")&amp;" miles since the previous fill, ",""),"")&amp;IFERROR(IF(AND(AB275&lt;&gt;"",N(AB275)&gt;0,I275*1&lt;N(AB275)),"Pump mileage lower than before, ",""),"")&amp;IFERROR(IF(AND(TRIM(I275&amp;"")&lt;&gt;"",TRIM(K275&amp;"")&lt;&gt;"",ABS(I275*1-K275*1)&gt;MileTolerance),"Pump mileage off from the odometer, ",""),"")&amp;IF(J275="No","No receipt from the driver, ","")&amp;IFERROR(IF(AND(W275&lt;&gt;"",OR(W275&lt;DayStart,W275&gt;DayEnd)),"Outside working hours, ",""),"")&amp;IFERROR(IF(AND(X275&lt;&gt;"",WEEKDAY(X275,2)=6,FlagSat="Yes"),"Saturday, ",""),"")&amp;IFERROR(IF(AND(X275&lt;&gt;"",WEEKDAY(X275,2)=7,FlagSun="Yes"),"Sunday, ",""),"")&amp;IF(AND(FlagPremium="Yes",OR(V275="Diesel",V275="Petrol"),OR(ISNUMBER(SEARCH("super",F275)),ISNUMBER(SEARCH("premium",F275)),ISNUMBER(SEARCH("ultimate",F275)),ISNUMBER(SEARCH("v-power",F275)),ISNUMBER(SEARCH("momentum",F275)),ISNUMBER(SEARCH("supreme",F275)))),"Premium fuel, ","")</f>
        <v/>
      </c>
      <c r="AD275" s="32" t="n">
        <f aca="false">IF(AC275="",0,1)</f>
        <v>0</v>
      </c>
      <c r="AE275" s="32" t="n">
        <f aca="false">IF(A275="",0,1)</f>
        <v>0</v>
      </c>
    </row>
    <row r="276" customFormat="false" ht="15" hidden="false" customHeight="false" outlineLevel="0" collapsed="false">
      <c r="A276" s="24"/>
      <c r="B276" s="25"/>
      <c r="C276" s="21"/>
      <c r="D276" s="19"/>
      <c r="E276" s="19"/>
      <c r="F276" s="19"/>
      <c r="G276" s="26"/>
      <c r="H276" s="27"/>
      <c r="I276" s="28"/>
      <c r="J276" s="19"/>
      <c r="K276" s="28"/>
      <c r="L276" s="29" t="str">
        <f aca="false">IF(AC276="","",LEFT(AC276,LEN(AC276)-2))</f>
        <v/>
      </c>
      <c r="M276" s="30"/>
      <c r="N276" s="30"/>
      <c r="O276" s="32" t="str">
        <f aca="false">IF(TRIM(C276&amp;"")="","",RIGHT(SUBSTITUTE(SUBSTITUTE(C276&amp;""," ",""),"*",""),4))</f>
        <v/>
      </c>
      <c r="P276" s="32" t="n">
        <f aca="false">IF(O276="",0,IFERROR(MATCH(O276,Vans!$D$2:$D$51,0),IFERROR(MATCH(VALUE(O276),Vans!$D$2:$D$51,0),0)))</f>
        <v>0</v>
      </c>
      <c r="Q276" s="32" t="str">
        <f aca="false">IF(P276=0,"",INDEX(Vans!$A$2:$A$51,P276)&amp;"")</f>
        <v/>
      </c>
      <c r="R276" s="32" t="str">
        <f aca="false">IF(A276="","",IF(TRIM(D276&amp;"")&lt;&gt;"",SUBSTITUTE(UPPER(TRIM(D276&amp;""))," ",""),SUBSTITUTE(UPPER(Q276)," ","")))</f>
        <v/>
      </c>
      <c r="S276" s="32" t="n">
        <f aca="false">IF(R276="",0,IFERROR(MATCH(R276,Vans!$G$2:$G$51,0),0))</f>
        <v>0</v>
      </c>
      <c r="T276" s="32" t="str">
        <f aca="false">IF(S276=0,"",INDEX(Vans!$B$2:$B$51,S276)&amp;"")</f>
        <v/>
      </c>
      <c r="U276" s="32" t="str">
        <f aca="false">IF(S276=0,"",INDEX(Vans!$C$2:$C$51,S276))</f>
        <v/>
      </c>
      <c r="V276" s="32" t="str">
        <f aca="false">IF(TRIM(F276&amp;"")="","",IF(ISNUMBER(SEARCH("adblue",F276)),"AdBlue",IF(OR(ISNUMBER(SEARCH("diesel",F276)),ISNUMBER(SEARCH("derv",F276)),ISNUMBER(SEARCH("ulsd",F276))),"Diesel",IF(OR(ISNUMBER(SEARCH("unleaded",F276)),ISNUMBER(SEARCH("petrol",F276)),ISNUMBER(SEARCH("ulp",F276))),"Petrol",IF(OR(ISNUMBER(SEARCH("electric",F276)),ISNUMBER(SEARCH("charg",F276)),ISNUMBER(SEARCH("kwh",F276))),"Electric","Other")))))</f>
        <v/>
      </c>
      <c r="W276" s="34" t="str">
        <f aca="false">IF(TRIM(B276&amp;"")&lt;&gt;"",IFERROR(MOD(B276*1,1),""),IF(A276="","",IFERROR(IF(MOD(A276*1,1)&gt;0,MOD(A276*1,1),""),"")))</f>
        <v/>
      </c>
      <c r="X276" s="35" t="str">
        <f aca="false">IF(A276="","",IFERROR(INT(A276*1),""))</f>
        <v/>
      </c>
      <c r="Y276" s="32" t="str">
        <f aca="false">IF(OR(X276="",NOT(OR(V276="Diesel",V276="Petrol"))),"",MAX(IF(O276="",0,COUNTIFS($O$2:$O$501,O276,$X$2:$X$501,X276,$V$2:$V$501,"Diesel")+COUNTIFS($O$2:$O$501,O276,$X$2:$X$501,X276,$V$2:$V$501,"Petrol")),IF(R276="",0,COUNTIFS($R$2:$R$501,R276,$X$2:$X$501,X276,$V$2:$V$501,"Diesel")+COUNTIFS($R$2:$R$501,R276,$X$2:$X$501,X276,$V$2:$V$501,"Petrol"))))</f>
        <v/>
      </c>
      <c r="Z276" s="32" t="str">
        <f aca="false">IF(OR(R276="",TRIM(I276&amp;"")="",NOT(OR(V276="Diesel",V276="Petrol"))),"",IFERROR(_xlfn.MAXIFS($I$2:$I$501,$R$2:$R$501,R276,$I$2:$I$501,"&lt;"&amp;I276,$V$2:$V$501,"&lt;&gt;AdBlue",$V$2:$V$501,"&lt;&gt;Other"),""))</f>
        <v/>
      </c>
      <c r="AA276" s="32" t="str">
        <f aca="false">IF(OR(Z276="",N(Z276)=0),"",I276-Z276)</f>
        <v/>
      </c>
      <c r="AB276" s="32" t="str">
        <f aca="false">IF(OR(R276="",TRIM(I276&amp;"")="",X276=""),"",IFERROR(_xlfn.MAXIFS($I$2:$I$501,$R$2:$R$501,R276,$X$2:$X$501,"&lt;"&amp;X276),""))</f>
        <v/>
      </c>
      <c r="AC276" s="32" t="str">
        <f aca="false">IF(V276="Other","Not fuel, ","")&amp;IFERROR(IF(AND(T276&lt;&gt;"",OR(AND(V276="Diesel",T276&lt;&gt;"Diesel"),AND(V276="Petrol",T276&lt;&gt;"Petrol",T276&lt;&gt;"Plug-in hybrid"),AND(V276="Electric",T276&lt;&gt;"Electric",T276&lt;&gt;"Plug-in hybrid"))),"Wrong fuel for this van, ",""),"")&amp;IFERROR(IF(AND(OR(V276="Diesel",V276="Petrol"),N(U276)&gt;0,G276*1&gt;N(U276)*(1+TankMargin)),"More than the tank holds, ",""),"")&amp;IF(AND(TRIM(D276&amp;"")&lt;&gt;"",Q276&lt;&gt;"",SUBSTITUTE(UPPER(Q276)," ","")&lt;&gt;R276),"Card used in another van, ","")&amp;IF(AND(TRIM(D276&amp;"")&lt;&gt;"",S276=0),"Not one of your vans, ","")&amp;IF(AND(A276&lt;&gt;"",R276="",O276&lt;&gt;"",P276=0),"Card not on your Vans list, ","")&amp;IF(N(Y276)&gt;1,"Filled twice that day, ","")&amp;IFERROR(IF(AND(AA276&lt;&gt;"",AA276&lt;MinMiles),"Only "&amp;TEXT(AA276,"#,##0")&amp;" miles since the previous fill, ",""),"")&amp;IFERROR(IF(AND(AB276&lt;&gt;"",N(AB276)&gt;0,I276*1&lt;N(AB276)),"Pump mileage lower than before, ",""),"")&amp;IFERROR(IF(AND(TRIM(I276&amp;"")&lt;&gt;"",TRIM(K276&amp;"")&lt;&gt;"",ABS(I276*1-K276*1)&gt;MileTolerance),"Pump mileage off from the odometer, ",""),"")&amp;IF(J276="No","No receipt from the driver, ","")&amp;IFERROR(IF(AND(W276&lt;&gt;"",OR(W276&lt;DayStart,W276&gt;DayEnd)),"Outside working hours, ",""),"")&amp;IFERROR(IF(AND(X276&lt;&gt;"",WEEKDAY(X276,2)=6,FlagSat="Yes"),"Saturday, ",""),"")&amp;IFERROR(IF(AND(X276&lt;&gt;"",WEEKDAY(X276,2)=7,FlagSun="Yes"),"Sunday, ",""),"")&amp;IF(AND(FlagPremium="Yes",OR(V276="Diesel",V276="Petrol"),OR(ISNUMBER(SEARCH("super",F276)),ISNUMBER(SEARCH("premium",F276)),ISNUMBER(SEARCH("ultimate",F276)),ISNUMBER(SEARCH("v-power",F276)),ISNUMBER(SEARCH("momentum",F276)),ISNUMBER(SEARCH("supreme",F276)))),"Premium fuel, ","")</f>
        <v/>
      </c>
      <c r="AD276" s="32" t="n">
        <f aca="false">IF(AC276="",0,1)</f>
        <v>0</v>
      </c>
      <c r="AE276" s="32" t="n">
        <f aca="false">IF(A276="",0,1)</f>
        <v>0</v>
      </c>
    </row>
    <row r="277" customFormat="false" ht="15" hidden="false" customHeight="false" outlineLevel="0" collapsed="false">
      <c r="A277" s="24"/>
      <c r="B277" s="25"/>
      <c r="C277" s="21"/>
      <c r="D277" s="19"/>
      <c r="E277" s="19"/>
      <c r="F277" s="19"/>
      <c r="G277" s="26"/>
      <c r="H277" s="27"/>
      <c r="I277" s="28"/>
      <c r="J277" s="19"/>
      <c r="K277" s="28"/>
      <c r="L277" s="29" t="str">
        <f aca="false">IF(AC277="","",LEFT(AC277,LEN(AC277)-2))</f>
        <v/>
      </c>
      <c r="M277" s="30"/>
      <c r="N277" s="30"/>
      <c r="O277" s="32" t="str">
        <f aca="false">IF(TRIM(C277&amp;"")="","",RIGHT(SUBSTITUTE(SUBSTITUTE(C277&amp;""," ",""),"*",""),4))</f>
        <v/>
      </c>
      <c r="P277" s="32" t="n">
        <f aca="false">IF(O277="",0,IFERROR(MATCH(O277,Vans!$D$2:$D$51,0),IFERROR(MATCH(VALUE(O277),Vans!$D$2:$D$51,0),0)))</f>
        <v>0</v>
      </c>
      <c r="Q277" s="32" t="str">
        <f aca="false">IF(P277=0,"",INDEX(Vans!$A$2:$A$51,P277)&amp;"")</f>
        <v/>
      </c>
      <c r="R277" s="32" t="str">
        <f aca="false">IF(A277="","",IF(TRIM(D277&amp;"")&lt;&gt;"",SUBSTITUTE(UPPER(TRIM(D277&amp;""))," ",""),SUBSTITUTE(UPPER(Q277)," ","")))</f>
        <v/>
      </c>
      <c r="S277" s="32" t="n">
        <f aca="false">IF(R277="",0,IFERROR(MATCH(R277,Vans!$G$2:$G$51,0),0))</f>
        <v>0</v>
      </c>
      <c r="T277" s="32" t="str">
        <f aca="false">IF(S277=0,"",INDEX(Vans!$B$2:$B$51,S277)&amp;"")</f>
        <v/>
      </c>
      <c r="U277" s="32" t="str">
        <f aca="false">IF(S277=0,"",INDEX(Vans!$C$2:$C$51,S277))</f>
        <v/>
      </c>
      <c r="V277" s="32" t="str">
        <f aca="false">IF(TRIM(F277&amp;"")="","",IF(ISNUMBER(SEARCH("adblue",F277)),"AdBlue",IF(OR(ISNUMBER(SEARCH("diesel",F277)),ISNUMBER(SEARCH("derv",F277)),ISNUMBER(SEARCH("ulsd",F277))),"Diesel",IF(OR(ISNUMBER(SEARCH("unleaded",F277)),ISNUMBER(SEARCH("petrol",F277)),ISNUMBER(SEARCH("ulp",F277))),"Petrol",IF(OR(ISNUMBER(SEARCH("electric",F277)),ISNUMBER(SEARCH("charg",F277)),ISNUMBER(SEARCH("kwh",F277))),"Electric","Other")))))</f>
        <v/>
      </c>
      <c r="W277" s="34" t="str">
        <f aca="false">IF(TRIM(B277&amp;"")&lt;&gt;"",IFERROR(MOD(B277*1,1),""),IF(A277="","",IFERROR(IF(MOD(A277*1,1)&gt;0,MOD(A277*1,1),""),"")))</f>
        <v/>
      </c>
      <c r="X277" s="35" t="str">
        <f aca="false">IF(A277="","",IFERROR(INT(A277*1),""))</f>
        <v/>
      </c>
      <c r="Y277" s="32" t="str">
        <f aca="false">IF(OR(X277="",NOT(OR(V277="Diesel",V277="Petrol"))),"",MAX(IF(O277="",0,COUNTIFS($O$2:$O$501,O277,$X$2:$X$501,X277,$V$2:$V$501,"Diesel")+COUNTIFS($O$2:$O$501,O277,$X$2:$X$501,X277,$V$2:$V$501,"Petrol")),IF(R277="",0,COUNTIFS($R$2:$R$501,R277,$X$2:$X$501,X277,$V$2:$V$501,"Diesel")+COUNTIFS($R$2:$R$501,R277,$X$2:$X$501,X277,$V$2:$V$501,"Petrol"))))</f>
        <v/>
      </c>
      <c r="Z277" s="32" t="str">
        <f aca="false">IF(OR(R277="",TRIM(I277&amp;"")="",NOT(OR(V277="Diesel",V277="Petrol"))),"",IFERROR(_xlfn.MAXIFS($I$2:$I$501,$R$2:$R$501,R277,$I$2:$I$501,"&lt;"&amp;I277,$V$2:$V$501,"&lt;&gt;AdBlue",$V$2:$V$501,"&lt;&gt;Other"),""))</f>
        <v/>
      </c>
      <c r="AA277" s="32" t="str">
        <f aca="false">IF(OR(Z277="",N(Z277)=0),"",I277-Z277)</f>
        <v/>
      </c>
      <c r="AB277" s="32" t="str">
        <f aca="false">IF(OR(R277="",TRIM(I277&amp;"")="",X277=""),"",IFERROR(_xlfn.MAXIFS($I$2:$I$501,$R$2:$R$501,R277,$X$2:$X$501,"&lt;"&amp;X277),""))</f>
        <v/>
      </c>
      <c r="AC277" s="32" t="str">
        <f aca="false">IF(V277="Other","Not fuel, ","")&amp;IFERROR(IF(AND(T277&lt;&gt;"",OR(AND(V277="Diesel",T277&lt;&gt;"Diesel"),AND(V277="Petrol",T277&lt;&gt;"Petrol",T277&lt;&gt;"Plug-in hybrid"),AND(V277="Electric",T277&lt;&gt;"Electric",T277&lt;&gt;"Plug-in hybrid"))),"Wrong fuel for this van, ",""),"")&amp;IFERROR(IF(AND(OR(V277="Diesel",V277="Petrol"),N(U277)&gt;0,G277*1&gt;N(U277)*(1+TankMargin)),"More than the tank holds, ",""),"")&amp;IF(AND(TRIM(D277&amp;"")&lt;&gt;"",Q277&lt;&gt;"",SUBSTITUTE(UPPER(Q277)," ","")&lt;&gt;R277),"Card used in another van, ","")&amp;IF(AND(TRIM(D277&amp;"")&lt;&gt;"",S277=0),"Not one of your vans, ","")&amp;IF(AND(A277&lt;&gt;"",R277="",O277&lt;&gt;"",P277=0),"Card not on your Vans list, ","")&amp;IF(N(Y277)&gt;1,"Filled twice that day, ","")&amp;IFERROR(IF(AND(AA277&lt;&gt;"",AA277&lt;MinMiles),"Only "&amp;TEXT(AA277,"#,##0")&amp;" miles since the previous fill, ",""),"")&amp;IFERROR(IF(AND(AB277&lt;&gt;"",N(AB277)&gt;0,I277*1&lt;N(AB277)),"Pump mileage lower than before, ",""),"")&amp;IFERROR(IF(AND(TRIM(I277&amp;"")&lt;&gt;"",TRIM(K277&amp;"")&lt;&gt;"",ABS(I277*1-K277*1)&gt;MileTolerance),"Pump mileage off from the odometer, ",""),"")&amp;IF(J277="No","No receipt from the driver, ","")&amp;IFERROR(IF(AND(W277&lt;&gt;"",OR(W277&lt;DayStart,W277&gt;DayEnd)),"Outside working hours, ",""),"")&amp;IFERROR(IF(AND(X277&lt;&gt;"",WEEKDAY(X277,2)=6,FlagSat="Yes"),"Saturday, ",""),"")&amp;IFERROR(IF(AND(X277&lt;&gt;"",WEEKDAY(X277,2)=7,FlagSun="Yes"),"Sunday, ",""),"")&amp;IF(AND(FlagPremium="Yes",OR(V277="Diesel",V277="Petrol"),OR(ISNUMBER(SEARCH("super",F277)),ISNUMBER(SEARCH("premium",F277)),ISNUMBER(SEARCH("ultimate",F277)),ISNUMBER(SEARCH("v-power",F277)),ISNUMBER(SEARCH("momentum",F277)),ISNUMBER(SEARCH("supreme",F277)))),"Premium fuel, ","")</f>
        <v/>
      </c>
      <c r="AD277" s="32" t="n">
        <f aca="false">IF(AC277="",0,1)</f>
        <v>0</v>
      </c>
      <c r="AE277" s="32" t="n">
        <f aca="false">IF(A277="",0,1)</f>
        <v>0</v>
      </c>
    </row>
    <row r="278" customFormat="false" ht="15" hidden="false" customHeight="false" outlineLevel="0" collapsed="false">
      <c r="A278" s="24"/>
      <c r="B278" s="25"/>
      <c r="C278" s="21"/>
      <c r="D278" s="19"/>
      <c r="E278" s="19"/>
      <c r="F278" s="19"/>
      <c r="G278" s="26"/>
      <c r="H278" s="27"/>
      <c r="I278" s="28"/>
      <c r="J278" s="19"/>
      <c r="K278" s="28"/>
      <c r="L278" s="29" t="str">
        <f aca="false">IF(AC278="","",LEFT(AC278,LEN(AC278)-2))</f>
        <v/>
      </c>
      <c r="M278" s="30"/>
      <c r="N278" s="30"/>
      <c r="O278" s="32" t="str">
        <f aca="false">IF(TRIM(C278&amp;"")="","",RIGHT(SUBSTITUTE(SUBSTITUTE(C278&amp;""," ",""),"*",""),4))</f>
        <v/>
      </c>
      <c r="P278" s="32" t="n">
        <f aca="false">IF(O278="",0,IFERROR(MATCH(O278,Vans!$D$2:$D$51,0),IFERROR(MATCH(VALUE(O278),Vans!$D$2:$D$51,0),0)))</f>
        <v>0</v>
      </c>
      <c r="Q278" s="32" t="str">
        <f aca="false">IF(P278=0,"",INDEX(Vans!$A$2:$A$51,P278)&amp;"")</f>
        <v/>
      </c>
      <c r="R278" s="32" t="str">
        <f aca="false">IF(A278="","",IF(TRIM(D278&amp;"")&lt;&gt;"",SUBSTITUTE(UPPER(TRIM(D278&amp;""))," ",""),SUBSTITUTE(UPPER(Q278)," ","")))</f>
        <v/>
      </c>
      <c r="S278" s="32" t="n">
        <f aca="false">IF(R278="",0,IFERROR(MATCH(R278,Vans!$G$2:$G$51,0),0))</f>
        <v>0</v>
      </c>
      <c r="T278" s="32" t="str">
        <f aca="false">IF(S278=0,"",INDEX(Vans!$B$2:$B$51,S278)&amp;"")</f>
        <v/>
      </c>
      <c r="U278" s="32" t="str">
        <f aca="false">IF(S278=0,"",INDEX(Vans!$C$2:$C$51,S278))</f>
        <v/>
      </c>
      <c r="V278" s="32" t="str">
        <f aca="false">IF(TRIM(F278&amp;"")="","",IF(ISNUMBER(SEARCH("adblue",F278)),"AdBlue",IF(OR(ISNUMBER(SEARCH("diesel",F278)),ISNUMBER(SEARCH("derv",F278)),ISNUMBER(SEARCH("ulsd",F278))),"Diesel",IF(OR(ISNUMBER(SEARCH("unleaded",F278)),ISNUMBER(SEARCH("petrol",F278)),ISNUMBER(SEARCH("ulp",F278))),"Petrol",IF(OR(ISNUMBER(SEARCH("electric",F278)),ISNUMBER(SEARCH("charg",F278)),ISNUMBER(SEARCH("kwh",F278))),"Electric","Other")))))</f>
        <v/>
      </c>
      <c r="W278" s="34" t="str">
        <f aca="false">IF(TRIM(B278&amp;"")&lt;&gt;"",IFERROR(MOD(B278*1,1),""),IF(A278="","",IFERROR(IF(MOD(A278*1,1)&gt;0,MOD(A278*1,1),""),"")))</f>
        <v/>
      </c>
      <c r="X278" s="35" t="str">
        <f aca="false">IF(A278="","",IFERROR(INT(A278*1),""))</f>
        <v/>
      </c>
      <c r="Y278" s="32" t="str">
        <f aca="false">IF(OR(X278="",NOT(OR(V278="Diesel",V278="Petrol"))),"",MAX(IF(O278="",0,COUNTIFS($O$2:$O$501,O278,$X$2:$X$501,X278,$V$2:$V$501,"Diesel")+COUNTIFS($O$2:$O$501,O278,$X$2:$X$501,X278,$V$2:$V$501,"Petrol")),IF(R278="",0,COUNTIFS($R$2:$R$501,R278,$X$2:$X$501,X278,$V$2:$V$501,"Diesel")+COUNTIFS($R$2:$R$501,R278,$X$2:$X$501,X278,$V$2:$V$501,"Petrol"))))</f>
        <v/>
      </c>
      <c r="Z278" s="32" t="str">
        <f aca="false">IF(OR(R278="",TRIM(I278&amp;"")="",NOT(OR(V278="Diesel",V278="Petrol"))),"",IFERROR(_xlfn.MAXIFS($I$2:$I$501,$R$2:$R$501,R278,$I$2:$I$501,"&lt;"&amp;I278,$V$2:$V$501,"&lt;&gt;AdBlue",$V$2:$V$501,"&lt;&gt;Other"),""))</f>
        <v/>
      </c>
      <c r="AA278" s="32" t="str">
        <f aca="false">IF(OR(Z278="",N(Z278)=0),"",I278-Z278)</f>
        <v/>
      </c>
      <c r="AB278" s="32" t="str">
        <f aca="false">IF(OR(R278="",TRIM(I278&amp;"")="",X278=""),"",IFERROR(_xlfn.MAXIFS($I$2:$I$501,$R$2:$R$501,R278,$X$2:$X$501,"&lt;"&amp;X278),""))</f>
        <v/>
      </c>
      <c r="AC278" s="32" t="str">
        <f aca="false">IF(V278="Other","Not fuel, ","")&amp;IFERROR(IF(AND(T278&lt;&gt;"",OR(AND(V278="Diesel",T278&lt;&gt;"Diesel"),AND(V278="Petrol",T278&lt;&gt;"Petrol",T278&lt;&gt;"Plug-in hybrid"),AND(V278="Electric",T278&lt;&gt;"Electric",T278&lt;&gt;"Plug-in hybrid"))),"Wrong fuel for this van, ",""),"")&amp;IFERROR(IF(AND(OR(V278="Diesel",V278="Petrol"),N(U278)&gt;0,G278*1&gt;N(U278)*(1+TankMargin)),"More than the tank holds, ",""),"")&amp;IF(AND(TRIM(D278&amp;"")&lt;&gt;"",Q278&lt;&gt;"",SUBSTITUTE(UPPER(Q278)," ","")&lt;&gt;R278),"Card used in another van, ","")&amp;IF(AND(TRIM(D278&amp;"")&lt;&gt;"",S278=0),"Not one of your vans, ","")&amp;IF(AND(A278&lt;&gt;"",R278="",O278&lt;&gt;"",P278=0),"Card not on your Vans list, ","")&amp;IF(N(Y278)&gt;1,"Filled twice that day, ","")&amp;IFERROR(IF(AND(AA278&lt;&gt;"",AA278&lt;MinMiles),"Only "&amp;TEXT(AA278,"#,##0")&amp;" miles since the previous fill, ",""),"")&amp;IFERROR(IF(AND(AB278&lt;&gt;"",N(AB278)&gt;0,I278*1&lt;N(AB278)),"Pump mileage lower than before, ",""),"")&amp;IFERROR(IF(AND(TRIM(I278&amp;"")&lt;&gt;"",TRIM(K278&amp;"")&lt;&gt;"",ABS(I278*1-K278*1)&gt;MileTolerance),"Pump mileage off from the odometer, ",""),"")&amp;IF(J278="No","No receipt from the driver, ","")&amp;IFERROR(IF(AND(W278&lt;&gt;"",OR(W278&lt;DayStart,W278&gt;DayEnd)),"Outside working hours, ",""),"")&amp;IFERROR(IF(AND(X278&lt;&gt;"",WEEKDAY(X278,2)=6,FlagSat="Yes"),"Saturday, ",""),"")&amp;IFERROR(IF(AND(X278&lt;&gt;"",WEEKDAY(X278,2)=7,FlagSun="Yes"),"Sunday, ",""),"")&amp;IF(AND(FlagPremium="Yes",OR(V278="Diesel",V278="Petrol"),OR(ISNUMBER(SEARCH("super",F278)),ISNUMBER(SEARCH("premium",F278)),ISNUMBER(SEARCH("ultimate",F278)),ISNUMBER(SEARCH("v-power",F278)),ISNUMBER(SEARCH("momentum",F278)),ISNUMBER(SEARCH("supreme",F278)))),"Premium fuel, ","")</f>
        <v/>
      </c>
      <c r="AD278" s="32" t="n">
        <f aca="false">IF(AC278="",0,1)</f>
        <v>0</v>
      </c>
      <c r="AE278" s="32" t="n">
        <f aca="false">IF(A278="",0,1)</f>
        <v>0</v>
      </c>
    </row>
    <row r="279" customFormat="false" ht="15" hidden="false" customHeight="false" outlineLevel="0" collapsed="false">
      <c r="A279" s="24"/>
      <c r="B279" s="25"/>
      <c r="C279" s="21"/>
      <c r="D279" s="19"/>
      <c r="E279" s="19"/>
      <c r="F279" s="19"/>
      <c r="G279" s="26"/>
      <c r="H279" s="27"/>
      <c r="I279" s="28"/>
      <c r="J279" s="19"/>
      <c r="K279" s="28"/>
      <c r="L279" s="29" t="str">
        <f aca="false">IF(AC279="","",LEFT(AC279,LEN(AC279)-2))</f>
        <v/>
      </c>
      <c r="M279" s="30"/>
      <c r="N279" s="30"/>
      <c r="O279" s="32" t="str">
        <f aca="false">IF(TRIM(C279&amp;"")="","",RIGHT(SUBSTITUTE(SUBSTITUTE(C279&amp;""," ",""),"*",""),4))</f>
        <v/>
      </c>
      <c r="P279" s="32" t="n">
        <f aca="false">IF(O279="",0,IFERROR(MATCH(O279,Vans!$D$2:$D$51,0),IFERROR(MATCH(VALUE(O279),Vans!$D$2:$D$51,0),0)))</f>
        <v>0</v>
      </c>
      <c r="Q279" s="32" t="str">
        <f aca="false">IF(P279=0,"",INDEX(Vans!$A$2:$A$51,P279)&amp;"")</f>
        <v/>
      </c>
      <c r="R279" s="32" t="str">
        <f aca="false">IF(A279="","",IF(TRIM(D279&amp;"")&lt;&gt;"",SUBSTITUTE(UPPER(TRIM(D279&amp;""))," ",""),SUBSTITUTE(UPPER(Q279)," ","")))</f>
        <v/>
      </c>
      <c r="S279" s="32" t="n">
        <f aca="false">IF(R279="",0,IFERROR(MATCH(R279,Vans!$G$2:$G$51,0),0))</f>
        <v>0</v>
      </c>
      <c r="T279" s="32" t="str">
        <f aca="false">IF(S279=0,"",INDEX(Vans!$B$2:$B$51,S279)&amp;"")</f>
        <v/>
      </c>
      <c r="U279" s="32" t="str">
        <f aca="false">IF(S279=0,"",INDEX(Vans!$C$2:$C$51,S279))</f>
        <v/>
      </c>
      <c r="V279" s="32" t="str">
        <f aca="false">IF(TRIM(F279&amp;"")="","",IF(ISNUMBER(SEARCH("adblue",F279)),"AdBlue",IF(OR(ISNUMBER(SEARCH("diesel",F279)),ISNUMBER(SEARCH("derv",F279)),ISNUMBER(SEARCH("ulsd",F279))),"Diesel",IF(OR(ISNUMBER(SEARCH("unleaded",F279)),ISNUMBER(SEARCH("petrol",F279)),ISNUMBER(SEARCH("ulp",F279))),"Petrol",IF(OR(ISNUMBER(SEARCH("electric",F279)),ISNUMBER(SEARCH("charg",F279)),ISNUMBER(SEARCH("kwh",F279))),"Electric","Other")))))</f>
        <v/>
      </c>
      <c r="W279" s="34" t="str">
        <f aca="false">IF(TRIM(B279&amp;"")&lt;&gt;"",IFERROR(MOD(B279*1,1),""),IF(A279="","",IFERROR(IF(MOD(A279*1,1)&gt;0,MOD(A279*1,1),""),"")))</f>
        <v/>
      </c>
      <c r="X279" s="35" t="str">
        <f aca="false">IF(A279="","",IFERROR(INT(A279*1),""))</f>
        <v/>
      </c>
      <c r="Y279" s="32" t="str">
        <f aca="false">IF(OR(X279="",NOT(OR(V279="Diesel",V279="Petrol"))),"",MAX(IF(O279="",0,COUNTIFS($O$2:$O$501,O279,$X$2:$X$501,X279,$V$2:$V$501,"Diesel")+COUNTIFS($O$2:$O$501,O279,$X$2:$X$501,X279,$V$2:$V$501,"Petrol")),IF(R279="",0,COUNTIFS($R$2:$R$501,R279,$X$2:$X$501,X279,$V$2:$V$501,"Diesel")+COUNTIFS($R$2:$R$501,R279,$X$2:$X$501,X279,$V$2:$V$501,"Petrol"))))</f>
        <v/>
      </c>
      <c r="Z279" s="32" t="str">
        <f aca="false">IF(OR(R279="",TRIM(I279&amp;"")="",NOT(OR(V279="Diesel",V279="Petrol"))),"",IFERROR(_xlfn.MAXIFS($I$2:$I$501,$R$2:$R$501,R279,$I$2:$I$501,"&lt;"&amp;I279,$V$2:$V$501,"&lt;&gt;AdBlue",$V$2:$V$501,"&lt;&gt;Other"),""))</f>
        <v/>
      </c>
      <c r="AA279" s="32" t="str">
        <f aca="false">IF(OR(Z279="",N(Z279)=0),"",I279-Z279)</f>
        <v/>
      </c>
      <c r="AB279" s="32" t="str">
        <f aca="false">IF(OR(R279="",TRIM(I279&amp;"")="",X279=""),"",IFERROR(_xlfn.MAXIFS($I$2:$I$501,$R$2:$R$501,R279,$X$2:$X$501,"&lt;"&amp;X279),""))</f>
        <v/>
      </c>
      <c r="AC279" s="32" t="str">
        <f aca="false">IF(V279="Other","Not fuel, ","")&amp;IFERROR(IF(AND(T279&lt;&gt;"",OR(AND(V279="Diesel",T279&lt;&gt;"Diesel"),AND(V279="Petrol",T279&lt;&gt;"Petrol",T279&lt;&gt;"Plug-in hybrid"),AND(V279="Electric",T279&lt;&gt;"Electric",T279&lt;&gt;"Plug-in hybrid"))),"Wrong fuel for this van, ",""),"")&amp;IFERROR(IF(AND(OR(V279="Diesel",V279="Petrol"),N(U279)&gt;0,G279*1&gt;N(U279)*(1+TankMargin)),"More than the tank holds, ",""),"")&amp;IF(AND(TRIM(D279&amp;"")&lt;&gt;"",Q279&lt;&gt;"",SUBSTITUTE(UPPER(Q279)," ","")&lt;&gt;R279),"Card used in another van, ","")&amp;IF(AND(TRIM(D279&amp;"")&lt;&gt;"",S279=0),"Not one of your vans, ","")&amp;IF(AND(A279&lt;&gt;"",R279="",O279&lt;&gt;"",P279=0),"Card not on your Vans list, ","")&amp;IF(N(Y279)&gt;1,"Filled twice that day, ","")&amp;IFERROR(IF(AND(AA279&lt;&gt;"",AA279&lt;MinMiles),"Only "&amp;TEXT(AA279,"#,##0")&amp;" miles since the previous fill, ",""),"")&amp;IFERROR(IF(AND(AB279&lt;&gt;"",N(AB279)&gt;0,I279*1&lt;N(AB279)),"Pump mileage lower than before, ",""),"")&amp;IFERROR(IF(AND(TRIM(I279&amp;"")&lt;&gt;"",TRIM(K279&amp;"")&lt;&gt;"",ABS(I279*1-K279*1)&gt;MileTolerance),"Pump mileage off from the odometer, ",""),"")&amp;IF(J279="No","No receipt from the driver, ","")&amp;IFERROR(IF(AND(W279&lt;&gt;"",OR(W279&lt;DayStart,W279&gt;DayEnd)),"Outside working hours, ",""),"")&amp;IFERROR(IF(AND(X279&lt;&gt;"",WEEKDAY(X279,2)=6,FlagSat="Yes"),"Saturday, ",""),"")&amp;IFERROR(IF(AND(X279&lt;&gt;"",WEEKDAY(X279,2)=7,FlagSun="Yes"),"Sunday, ",""),"")&amp;IF(AND(FlagPremium="Yes",OR(V279="Diesel",V279="Petrol"),OR(ISNUMBER(SEARCH("super",F279)),ISNUMBER(SEARCH("premium",F279)),ISNUMBER(SEARCH("ultimate",F279)),ISNUMBER(SEARCH("v-power",F279)),ISNUMBER(SEARCH("momentum",F279)),ISNUMBER(SEARCH("supreme",F279)))),"Premium fuel, ","")</f>
        <v/>
      </c>
      <c r="AD279" s="32" t="n">
        <f aca="false">IF(AC279="",0,1)</f>
        <v>0</v>
      </c>
      <c r="AE279" s="32" t="n">
        <f aca="false">IF(A279="",0,1)</f>
        <v>0</v>
      </c>
    </row>
    <row r="280" customFormat="false" ht="15" hidden="false" customHeight="false" outlineLevel="0" collapsed="false">
      <c r="A280" s="24"/>
      <c r="B280" s="25"/>
      <c r="C280" s="21"/>
      <c r="D280" s="19"/>
      <c r="E280" s="19"/>
      <c r="F280" s="19"/>
      <c r="G280" s="26"/>
      <c r="H280" s="27"/>
      <c r="I280" s="28"/>
      <c r="J280" s="19"/>
      <c r="K280" s="28"/>
      <c r="L280" s="29" t="str">
        <f aca="false">IF(AC280="","",LEFT(AC280,LEN(AC280)-2))</f>
        <v/>
      </c>
      <c r="M280" s="30"/>
      <c r="N280" s="30"/>
      <c r="O280" s="32" t="str">
        <f aca="false">IF(TRIM(C280&amp;"")="","",RIGHT(SUBSTITUTE(SUBSTITUTE(C280&amp;""," ",""),"*",""),4))</f>
        <v/>
      </c>
      <c r="P280" s="32" t="n">
        <f aca="false">IF(O280="",0,IFERROR(MATCH(O280,Vans!$D$2:$D$51,0),IFERROR(MATCH(VALUE(O280),Vans!$D$2:$D$51,0),0)))</f>
        <v>0</v>
      </c>
      <c r="Q280" s="32" t="str">
        <f aca="false">IF(P280=0,"",INDEX(Vans!$A$2:$A$51,P280)&amp;"")</f>
        <v/>
      </c>
      <c r="R280" s="32" t="str">
        <f aca="false">IF(A280="","",IF(TRIM(D280&amp;"")&lt;&gt;"",SUBSTITUTE(UPPER(TRIM(D280&amp;""))," ",""),SUBSTITUTE(UPPER(Q280)," ","")))</f>
        <v/>
      </c>
      <c r="S280" s="32" t="n">
        <f aca="false">IF(R280="",0,IFERROR(MATCH(R280,Vans!$G$2:$G$51,0),0))</f>
        <v>0</v>
      </c>
      <c r="T280" s="32" t="str">
        <f aca="false">IF(S280=0,"",INDEX(Vans!$B$2:$B$51,S280)&amp;"")</f>
        <v/>
      </c>
      <c r="U280" s="32" t="str">
        <f aca="false">IF(S280=0,"",INDEX(Vans!$C$2:$C$51,S280))</f>
        <v/>
      </c>
      <c r="V280" s="32" t="str">
        <f aca="false">IF(TRIM(F280&amp;"")="","",IF(ISNUMBER(SEARCH("adblue",F280)),"AdBlue",IF(OR(ISNUMBER(SEARCH("diesel",F280)),ISNUMBER(SEARCH("derv",F280)),ISNUMBER(SEARCH("ulsd",F280))),"Diesel",IF(OR(ISNUMBER(SEARCH("unleaded",F280)),ISNUMBER(SEARCH("petrol",F280)),ISNUMBER(SEARCH("ulp",F280))),"Petrol",IF(OR(ISNUMBER(SEARCH("electric",F280)),ISNUMBER(SEARCH("charg",F280)),ISNUMBER(SEARCH("kwh",F280))),"Electric","Other")))))</f>
        <v/>
      </c>
      <c r="W280" s="34" t="str">
        <f aca="false">IF(TRIM(B280&amp;"")&lt;&gt;"",IFERROR(MOD(B280*1,1),""),IF(A280="","",IFERROR(IF(MOD(A280*1,1)&gt;0,MOD(A280*1,1),""),"")))</f>
        <v/>
      </c>
      <c r="X280" s="35" t="str">
        <f aca="false">IF(A280="","",IFERROR(INT(A280*1),""))</f>
        <v/>
      </c>
      <c r="Y280" s="32" t="str">
        <f aca="false">IF(OR(X280="",NOT(OR(V280="Diesel",V280="Petrol"))),"",MAX(IF(O280="",0,COUNTIFS($O$2:$O$501,O280,$X$2:$X$501,X280,$V$2:$V$501,"Diesel")+COUNTIFS($O$2:$O$501,O280,$X$2:$X$501,X280,$V$2:$V$501,"Petrol")),IF(R280="",0,COUNTIFS($R$2:$R$501,R280,$X$2:$X$501,X280,$V$2:$V$501,"Diesel")+COUNTIFS($R$2:$R$501,R280,$X$2:$X$501,X280,$V$2:$V$501,"Petrol"))))</f>
        <v/>
      </c>
      <c r="Z280" s="32" t="str">
        <f aca="false">IF(OR(R280="",TRIM(I280&amp;"")="",NOT(OR(V280="Diesel",V280="Petrol"))),"",IFERROR(_xlfn.MAXIFS($I$2:$I$501,$R$2:$R$501,R280,$I$2:$I$501,"&lt;"&amp;I280,$V$2:$V$501,"&lt;&gt;AdBlue",$V$2:$V$501,"&lt;&gt;Other"),""))</f>
        <v/>
      </c>
      <c r="AA280" s="32" t="str">
        <f aca="false">IF(OR(Z280="",N(Z280)=0),"",I280-Z280)</f>
        <v/>
      </c>
      <c r="AB280" s="32" t="str">
        <f aca="false">IF(OR(R280="",TRIM(I280&amp;"")="",X280=""),"",IFERROR(_xlfn.MAXIFS($I$2:$I$501,$R$2:$R$501,R280,$X$2:$X$501,"&lt;"&amp;X280),""))</f>
        <v/>
      </c>
      <c r="AC280" s="32" t="str">
        <f aca="false">IF(V280="Other","Not fuel, ","")&amp;IFERROR(IF(AND(T280&lt;&gt;"",OR(AND(V280="Diesel",T280&lt;&gt;"Diesel"),AND(V280="Petrol",T280&lt;&gt;"Petrol",T280&lt;&gt;"Plug-in hybrid"),AND(V280="Electric",T280&lt;&gt;"Electric",T280&lt;&gt;"Plug-in hybrid"))),"Wrong fuel for this van, ",""),"")&amp;IFERROR(IF(AND(OR(V280="Diesel",V280="Petrol"),N(U280)&gt;0,G280*1&gt;N(U280)*(1+TankMargin)),"More than the tank holds, ",""),"")&amp;IF(AND(TRIM(D280&amp;"")&lt;&gt;"",Q280&lt;&gt;"",SUBSTITUTE(UPPER(Q280)," ","")&lt;&gt;R280),"Card used in another van, ","")&amp;IF(AND(TRIM(D280&amp;"")&lt;&gt;"",S280=0),"Not one of your vans, ","")&amp;IF(AND(A280&lt;&gt;"",R280="",O280&lt;&gt;"",P280=0),"Card not on your Vans list, ","")&amp;IF(N(Y280)&gt;1,"Filled twice that day, ","")&amp;IFERROR(IF(AND(AA280&lt;&gt;"",AA280&lt;MinMiles),"Only "&amp;TEXT(AA280,"#,##0")&amp;" miles since the previous fill, ",""),"")&amp;IFERROR(IF(AND(AB280&lt;&gt;"",N(AB280)&gt;0,I280*1&lt;N(AB280)),"Pump mileage lower than before, ",""),"")&amp;IFERROR(IF(AND(TRIM(I280&amp;"")&lt;&gt;"",TRIM(K280&amp;"")&lt;&gt;"",ABS(I280*1-K280*1)&gt;MileTolerance),"Pump mileage off from the odometer, ",""),"")&amp;IF(J280="No","No receipt from the driver, ","")&amp;IFERROR(IF(AND(W280&lt;&gt;"",OR(W280&lt;DayStart,W280&gt;DayEnd)),"Outside working hours, ",""),"")&amp;IFERROR(IF(AND(X280&lt;&gt;"",WEEKDAY(X280,2)=6,FlagSat="Yes"),"Saturday, ",""),"")&amp;IFERROR(IF(AND(X280&lt;&gt;"",WEEKDAY(X280,2)=7,FlagSun="Yes"),"Sunday, ",""),"")&amp;IF(AND(FlagPremium="Yes",OR(V280="Diesel",V280="Petrol"),OR(ISNUMBER(SEARCH("super",F280)),ISNUMBER(SEARCH("premium",F280)),ISNUMBER(SEARCH("ultimate",F280)),ISNUMBER(SEARCH("v-power",F280)),ISNUMBER(SEARCH("momentum",F280)),ISNUMBER(SEARCH("supreme",F280)))),"Premium fuel, ","")</f>
        <v/>
      </c>
      <c r="AD280" s="32" t="n">
        <f aca="false">IF(AC280="",0,1)</f>
        <v>0</v>
      </c>
      <c r="AE280" s="32" t="n">
        <f aca="false">IF(A280="",0,1)</f>
        <v>0</v>
      </c>
    </row>
    <row r="281" customFormat="false" ht="15" hidden="false" customHeight="false" outlineLevel="0" collapsed="false">
      <c r="A281" s="24"/>
      <c r="B281" s="25"/>
      <c r="C281" s="21"/>
      <c r="D281" s="19"/>
      <c r="E281" s="19"/>
      <c r="F281" s="19"/>
      <c r="G281" s="26"/>
      <c r="H281" s="27"/>
      <c r="I281" s="28"/>
      <c r="J281" s="19"/>
      <c r="K281" s="28"/>
      <c r="L281" s="29" t="str">
        <f aca="false">IF(AC281="","",LEFT(AC281,LEN(AC281)-2))</f>
        <v/>
      </c>
      <c r="M281" s="30"/>
      <c r="N281" s="30"/>
      <c r="O281" s="32" t="str">
        <f aca="false">IF(TRIM(C281&amp;"")="","",RIGHT(SUBSTITUTE(SUBSTITUTE(C281&amp;""," ",""),"*",""),4))</f>
        <v/>
      </c>
      <c r="P281" s="32" t="n">
        <f aca="false">IF(O281="",0,IFERROR(MATCH(O281,Vans!$D$2:$D$51,0),IFERROR(MATCH(VALUE(O281),Vans!$D$2:$D$51,0),0)))</f>
        <v>0</v>
      </c>
      <c r="Q281" s="32" t="str">
        <f aca="false">IF(P281=0,"",INDEX(Vans!$A$2:$A$51,P281)&amp;"")</f>
        <v/>
      </c>
      <c r="R281" s="32" t="str">
        <f aca="false">IF(A281="","",IF(TRIM(D281&amp;"")&lt;&gt;"",SUBSTITUTE(UPPER(TRIM(D281&amp;""))," ",""),SUBSTITUTE(UPPER(Q281)," ","")))</f>
        <v/>
      </c>
      <c r="S281" s="32" t="n">
        <f aca="false">IF(R281="",0,IFERROR(MATCH(R281,Vans!$G$2:$G$51,0),0))</f>
        <v>0</v>
      </c>
      <c r="T281" s="32" t="str">
        <f aca="false">IF(S281=0,"",INDEX(Vans!$B$2:$B$51,S281)&amp;"")</f>
        <v/>
      </c>
      <c r="U281" s="32" t="str">
        <f aca="false">IF(S281=0,"",INDEX(Vans!$C$2:$C$51,S281))</f>
        <v/>
      </c>
      <c r="V281" s="32" t="str">
        <f aca="false">IF(TRIM(F281&amp;"")="","",IF(ISNUMBER(SEARCH("adblue",F281)),"AdBlue",IF(OR(ISNUMBER(SEARCH("diesel",F281)),ISNUMBER(SEARCH("derv",F281)),ISNUMBER(SEARCH("ulsd",F281))),"Diesel",IF(OR(ISNUMBER(SEARCH("unleaded",F281)),ISNUMBER(SEARCH("petrol",F281)),ISNUMBER(SEARCH("ulp",F281))),"Petrol",IF(OR(ISNUMBER(SEARCH("electric",F281)),ISNUMBER(SEARCH("charg",F281)),ISNUMBER(SEARCH("kwh",F281))),"Electric","Other")))))</f>
        <v/>
      </c>
      <c r="W281" s="34" t="str">
        <f aca="false">IF(TRIM(B281&amp;"")&lt;&gt;"",IFERROR(MOD(B281*1,1),""),IF(A281="","",IFERROR(IF(MOD(A281*1,1)&gt;0,MOD(A281*1,1),""),"")))</f>
        <v/>
      </c>
      <c r="X281" s="35" t="str">
        <f aca="false">IF(A281="","",IFERROR(INT(A281*1),""))</f>
        <v/>
      </c>
      <c r="Y281" s="32" t="str">
        <f aca="false">IF(OR(X281="",NOT(OR(V281="Diesel",V281="Petrol"))),"",MAX(IF(O281="",0,COUNTIFS($O$2:$O$501,O281,$X$2:$X$501,X281,$V$2:$V$501,"Diesel")+COUNTIFS($O$2:$O$501,O281,$X$2:$X$501,X281,$V$2:$V$501,"Petrol")),IF(R281="",0,COUNTIFS($R$2:$R$501,R281,$X$2:$X$501,X281,$V$2:$V$501,"Diesel")+COUNTIFS($R$2:$R$501,R281,$X$2:$X$501,X281,$V$2:$V$501,"Petrol"))))</f>
        <v/>
      </c>
      <c r="Z281" s="32" t="str">
        <f aca="false">IF(OR(R281="",TRIM(I281&amp;"")="",NOT(OR(V281="Diesel",V281="Petrol"))),"",IFERROR(_xlfn.MAXIFS($I$2:$I$501,$R$2:$R$501,R281,$I$2:$I$501,"&lt;"&amp;I281,$V$2:$V$501,"&lt;&gt;AdBlue",$V$2:$V$501,"&lt;&gt;Other"),""))</f>
        <v/>
      </c>
      <c r="AA281" s="32" t="str">
        <f aca="false">IF(OR(Z281="",N(Z281)=0),"",I281-Z281)</f>
        <v/>
      </c>
      <c r="AB281" s="32" t="str">
        <f aca="false">IF(OR(R281="",TRIM(I281&amp;"")="",X281=""),"",IFERROR(_xlfn.MAXIFS($I$2:$I$501,$R$2:$R$501,R281,$X$2:$X$501,"&lt;"&amp;X281),""))</f>
        <v/>
      </c>
      <c r="AC281" s="32" t="str">
        <f aca="false">IF(V281="Other","Not fuel, ","")&amp;IFERROR(IF(AND(T281&lt;&gt;"",OR(AND(V281="Diesel",T281&lt;&gt;"Diesel"),AND(V281="Petrol",T281&lt;&gt;"Petrol",T281&lt;&gt;"Plug-in hybrid"),AND(V281="Electric",T281&lt;&gt;"Electric",T281&lt;&gt;"Plug-in hybrid"))),"Wrong fuel for this van, ",""),"")&amp;IFERROR(IF(AND(OR(V281="Diesel",V281="Petrol"),N(U281)&gt;0,G281*1&gt;N(U281)*(1+TankMargin)),"More than the tank holds, ",""),"")&amp;IF(AND(TRIM(D281&amp;"")&lt;&gt;"",Q281&lt;&gt;"",SUBSTITUTE(UPPER(Q281)," ","")&lt;&gt;R281),"Card used in another van, ","")&amp;IF(AND(TRIM(D281&amp;"")&lt;&gt;"",S281=0),"Not one of your vans, ","")&amp;IF(AND(A281&lt;&gt;"",R281="",O281&lt;&gt;"",P281=0),"Card not on your Vans list, ","")&amp;IF(N(Y281)&gt;1,"Filled twice that day, ","")&amp;IFERROR(IF(AND(AA281&lt;&gt;"",AA281&lt;MinMiles),"Only "&amp;TEXT(AA281,"#,##0")&amp;" miles since the previous fill, ",""),"")&amp;IFERROR(IF(AND(AB281&lt;&gt;"",N(AB281)&gt;0,I281*1&lt;N(AB281)),"Pump mileage lower than before, ",""),"")&amp;IFERROR(IF(AND(TRIM(I281&amp;"")&lt;&gt;"",TRIM(K281&amp;"")&lt;&gt;"",ABS(I281*1-K281*1)&gt;MileTolerance),"Pump mileage off from the odometer, ",""),"")&amp;IF(J281="No","No receipt from the driver, ","")&amp;IFERROR(IF(AND(W281&lt;&gt;"",OR(W281&lt;DayStart,W281&gt;DayEnd)),"Outside working hours, ",""),"")&amp;IFERROR(IF(AND(X281&lt;&gt;"",WEEKDAY(X281,2)=6,FlagSat="Yes"),"Saturday, ",""),"")&amp;IFERROR(IF(AND(X281&lt;&gt;"",WEEKDAY(X281,2)=7,FlagSun="Yes"),"Sunday, ",""),"")&amp;IF(AND(FlagPremium="Yes",OR(V281="Diesel",V281="Petrol"),OR(ISNUMBER(SEARCH("super",F281)),ISNUMBER(SEARCH("premium",F281)),ISNUMBER(SEARCH("ultimate",F281)),ISNUMBER(SEARCH("v-power",F281)),ISNUMBER(SEARCH("momentum",F281)),ISNUMBER(SEARCH("supreme",F281)))),"Premium fuel, ","")</f>
        <v/>
      </c>
      <c r="AD281" s="32" t="n">
        <f aca="false">IF(AC281="",0,1)</f>
        <v>0</v>
      </c>
      <c r="AE281" s="32" t="n">
        <f aca="false">IF(A281="",0,1)</f>
        <v>0</v>
      </c>
    </row>
    <row r="282" customFormat="false" ht="15" hidden="false" customHeight="false" outlineLevel="0" collapsed="false">
      <c r="A282" s="24"/>
      <c r="B282" s="25"/>
      <c r="C282" s="21"/>
      <c r="D282" s="19"/>
      <c r="E282" s="19"/>
      <c r="F282" s="19"/>
      <c r="G282" s="26"/>
      <c r="H282" s="27"/>
      <c r="I282" s="28"/>
      <c r="J282" s="19"/>
      <c r="K282" s="28"/>
      <c r="L282" s="29" t="str">
        <f aca="false">IF(AC282="","",LEFT(AC282,LEN(AC282)-2))</f>
        <v/>
      </c>
      <c r="M282" s="30"/>
      <c r="N282" s="30"/>
      <c r="O282" s="32" t="str">
        <f aca="false">IF(TRIM(C282&amp;"")="","",RIGHT(SUBSTITUTE(SUBSTITUTE(C282&amp;""," ",""),"*",""),4))</f>
        <v/>
      </c>
      <c r="P282" s="32" t="n">
        <f aca="false">IF(O282="",0,IFERROR(MATCH(O282,Vans!$D$2:$D$51,0),IFERROR(MATCH(VALUE(O282),Vans!$D$2:$D$51,0),0)))</f>
        <v>0</v>
      </c>
      <c r="Q282" s="32" t="str">
        <f aca="false">IF(P282=0,"",INDEX(Vans!$A$2:$A$51,P282)&amp;"")</f>
        <v/>
      </c>
      <c r="R282" s="32" t="str">
        <f aca="false">IF(A282="","",IF(TRIM(D282&amp;"")&lt;&gt;"",SUBSTITUTE(UPPER(TRIM(D282&amp;""))," ",""),SUBSTITUTE(UPPER(Q282)," ","")))</f>
        <v/>
      </c>
      <c r="S282" s="32" t="n">
        <f aca="false">IF(R282="",0,IFERROR(MATCH(R282,Vans!$G$2:$G$51,0),0))</f>
        <v>0</v>
      </c>
      <c r="T282" s="32" t="str">
        <f aca="false">IF(S282=0,"",INDEX(Vans!$B$2:$B$51,S282)&amp;"")</f>
        <v/>
      </c>
      <c r="U282" s="32" t="str">
        <f aca="false">IF(S282=0,"",INDEX(Vans!$C$2:$C$51,S282))</f>
        <v/>
      </c>
      <c r="V282" s="32" t="str">
        <f aca="false">IF(TRIM(F282&amp;"")="","",IF(ISNUMBER(SEARCH("adblue",F282)),"AdBlue",IF(OR(ISNUMBER(SEARCH("diesel",F282)),ISNUMBER(SEARCH("derv",F282)),ISNUMBER(SEARCH("ulsd",F282))),"Diesel",IF(OR(ISNUMBER(SEARCH("unleaded",F282)),ISNUMBER(SEARCH("petrol",F282)),ISNUMBER(SEARCH("ulp",F282))),"Petrol",IF(OR(ISNUMBER(SEARCH("electric",F282)),ISNUMBER(SEARCH("charg",F282)),ISNUMBER(SEARCH("kwh",F282))),"Electric","Other")))))</f>
        <v/>
      </c>
      <c r="W282" s="34" t="str">
        <f aca="false">IF(TRIM(B282&amp;"")&lt;&gt;"",IFERROR(MOD(B282*1,1),""),IF(A282="","",IFERROR(IF(MOD(A282*1,1)&gt;0,MOD(A282*1,1),""),"")))</f>
        <v/>
      </c>
      <c r="X282" s="35" t="str">
        <f aca="false">IF(A282="","",IFERROR(INT(A282*1),""))</f>
        <v/>
      </c>
      <c r="Y282" s="32" t="str">
        <f aca="false">IF(OR(X282="",NOT(OR(V282="Diesel",V282="Petrol"))),"",MAX(IF(O282="",0,COUNTIFS($O$2:$O$501,O282,$X$2:$X$501,X282,$V$2:$V$501,"Diesel")+COUNTIFS($O$2:$O$501,O282,$X$2:$X$501,X282,$V$2:$V$501,"Petrol")),IF(R282="",0,COUNTIFS($R$2:$R$501,R282,$X$2:$X$501,X282,$V$2:$V$501,"Diesel")+COUNTIFS($R$2:$R$501,R282,$X$2:$X$501,X282,$V$2:$V$501,"Petrol"))))</f>
        <v/>
      </c>
      <c r="Z282" s="32" t="str">
        <f aca="false">IF(OR(R282="",TRIM(I282&amp;"")="",NOT(OR(V282="Diesel",V282="Petrol"))),"",IFERROR(_xlfn.MAXIFS($I$2:$I$501,$R$2:$R$501,R282,$I$2:$I$501,"&lt;"&amp;I282,$V$2:$V$501,"&lt;&gt;AdBlue",$V$2:$V$501,"&lt;&gt;Other"),""))</f>
        <v/>
      </c>
      <c r="AA282" s="32" t="str">
        <f aca="false">IF(OR(Z282="",N(Z282)=0),"",I282-Z282)</f>
        <v/>
      </c>
      <c r="AB282" s="32" t="str">
        <f aca="false">IF(OR(R282="",TRIM(I282&amp;"")="",X282=""),"",IFERROR(_xlfn.MAXIFS($I$2:$I$501,$R$2:$R$501,R282,$X$2:$X$501,"&lt;"&amp;X282),""))</f>
        <v/>
      </c>
      <c r="AC282" s="32" t="str">
        <f aca="false">IF(V282="Other","Not fuel, ","")&amp;IFERROR(IF(AND(T282&lt;&gt;"",OR(AND(V282="Diesel",T282&lt;&gt;"Diesel"),AND(V282="Petrol",T282&lt;&gt;"Petrol",T282&lt;&gt;"Plug-in hybrid"),AND(V282="Electric",T282&lt;&gt;"Electric",T282&lt;&gt;"Plug-in hybrid"))),"Wrong fuel for this van, ",""),"")&amp;IFERROR(IF(AND(OR(V282="Diesel",V282="Petrol"),N(U282)&gt;0,G282*1&gt;N(U282)*(1+TankMargin)),"More than the tank holds, ",""),"")&amp;IF(AND(TRIM(D282&amp;"")&lt;&gt;"",Q282&lt;&gt;"",SUBSTITUTE(UPPER(Q282)," ","")&lt;&gt;R282),"Card used in another van, ","")&amp;IF(AND(TRIM(D282&amp;"")&lt;&gt;"",S282=0),"Not one of your vans, ","")&amp;IF(AND(A282&lt;&gt;"",R282="",O282&lt;&gt;"",P282=0),"Card not on your Vans list, ","")&amp;IF(N(Y282)&gt;1,"Filled twice that day, ","")&amp;IFERROR(IF(AND(AA282&lt;&gt;"",AA282&lt;MinMiles),"Only "&amp;TEXT(AA282,"#,##0")&amp;" miles since the previous fill, ",""),"")&amp;IFERROR(IF(AND(AB282&lt;&gt;"",N(AB282)&gt;0,I282*1&lt;N(AB282)),"Pump mileage lower than before, ",""),"")&amp;IFERROR(IF(AND(TRIM(I282&amp;"")&lt;&gt;"",TRIM(K282&amp;"")&lt;&gt;"",ABS(I282*1-K282*1)&gt;MileTolerance),"Pump mileage off from the odometer, ",""),"")&amp;IF(J282="No","No receipt from the driver, ","")&amp;IFERROR(IF(AND(W282&lt;&gt;"",OR(W282&lt;DayStart,W282&gt;DayEnd)),"Outside working hours, ",""),"")&amp;IFERROR(IF(AND(X282&lt;&gt;"",WEEKDAY(X282,2)=6,FlagSat="Yes"),"Saturday, ",""),"")&amp;IFERROR(IF(AND(X282&lt;&gt;"",WEEKDAY(X282,2)=7,FlagSun="Yes"),"Sunday, ",""),"")&amp;IF(AND(FlagPremium="Yes",OR(V282="Diesel",V282="Petrol"),OR(ISNUMBER(SEARCH("super",F282)),ISNUMBER(SEARCH("premium",F282)),ISNUMBER(SEARCH("ultimate",F282)),ISNUMBER(SEARCH("v-power",F282)),ISNUMBER(SEARCH("momentum",F282)),ISNUMBER(SEARCH("supreme",F282)))),"Premium fuel, ","")</f>
        <v/>
      </c>
      <c r="AD282" s="32" t="n">
        <f aca="false">IF(AC282="",0,1)</f>
        <v>0</v>
      </c>
      <c r="AE282" s="32" t="n">
        <f aca="false">IF(A282="",0,1)</f>
        <v>0</v>
      </c>
    </row>
    <row r="283" customFormat="false" ht="15" hidden="false" customHeight="false" outlineLevel="0" collapsed="false">
      <c r="A283" s="24"/>
      <c r="B283" s="25"/>
      <c r="C283" s="21"/>
      <c r="D283" s="19"/>
      <c r="E283" s="19"/>
      <c r="F283" s="19"/>
      <c r="G283" s="26"/>
      <c r="H283" s="27"/>
      <c r="I283" s="28"/>
      <c r="J283" s="19"/>
      <c r="K283" s="28"/>
      <c r="L283" s="29" t="str">
        <f aca="false">IF(AC283="","",LEFT(AC283,LEN(AC283)-2))</f>
        <v/>
      </c>
      <c r="M283" s="30"/>
      <c r="N283" s="30"/>
      <c r="O283" s="32" t="str">
        <f aca="false">IF(TRIM(C283&amp;"")="","",RIGHT(SUBSTITUTE(SUBSTITUTE(C283&amp;""," ",""),"*",""),4))</f>
        <v/>
      </c>
      <c r="P283" s="32" t="n">
        <f aca="false">IF(O283="",0,IFERROR(MATCH(O283,Vans!$D$2:$D$51,0),IFERROR(MATCH(VALUE(O283),Vans!$D$2:$D$51,0),0)))</f>
        <v>0</v>
      </c>
      <c r="Q283" s="32" t="str">
        <f aca="false">IF(P283=0,"",INDEX(Vans!$A$2:$A$51,P283)&amp;"")</f>
        <v/>
      </c>
      <c r="R283" s="32" t="str">
        <f aca="false">IF(A283="","",IF(TRIM(D283&amp;"")&lt;&gt;"",SUBSTITUTE(UPPER(TRIM(D283&amp;""))," ",""),SUBSTITUTE(UPPER(Q283)," ","")))</f>
        <v/>
      </c>
      <c r="S283" s="32" t="n">
        <f aca="false">IF(R283="",0,IFERROR(MATCH(R283,Vans!$G$2:$G$51,0),0))</f>
        <v>0</v>
      </c>
      <c r="T283" s="32" t="str">
        <f aca="false">IF(S283=0,"",INDEX(Vans!$B$2:$B$51,S283)&amp;"")</f>
        <v/>
      </c>
      <c r="U283" s="32" t="str">
        <f aca="false">IF(S283=0,"",INDEX(Vans!$C$2:$C$51,S283))</f>
        <v/>
      </c>
      <c r="V283" s="32" t="str">
        <f aca="false">IF(TRIM(F283&amp;"")="","",IF(ISNUMBER(SEARCH("adblue",F283)),"AdBlue",IF(OR(ISNUMBER(SEARCH("diesel",F283)),ISNUMBER(SEARCH("derv",F283)),ISNUMBER(SEARCH("ulsd",F283))),"Diesel",IF(OR(ISNUMBER(SEARCH("unleaded",F283)),ISNUMBER(SEARCH("petrol",F283)),ISNUMBER(SEARCH("ulp",F283))),"Petrol",IF(OR(ISNUMBER(SEARCH("electric",F283)),ISNUMBER(SEARCH("charg",F283)),ISNUMBER(SEARCH("kwh",F283))),"Electric","Other")))))</f>
        <v/>
      </c>
      <c r="W283" s="34" t="str">
        <f aca="false">IF(TRIM(B283&amp;"")&lt;&gt;"",IFERROR(MOD(B283*1,1),""),IF(A283="","",IFERROR(IF(MOD(A283*1,1)&gt;0,MOD(A283*1,1),""),"")))</f>
        <v/>
      </c>
      <c r="X283" s="35" t="str">
        <f aca="false">IF(A283="","",IFERROR(INT(A283*1),""))</f>
        <v/>
      </c>
      <c r="Y283" s="32" t="str">
        <f aca="false">IF(OR(X283="",NOT(OR(V283="Diesel",V283="Petrol"))),"",MAX(IF(O283="",0,COUNTIFS($O$2:$O$501,O283,$X$2:$X$501,X283,$V$2:$V$501,"Diesel")+COUNTIFS($O$2:$O$501,O283,$X$2:$X$501,X283,$V$2:$V$501,"Petrol")),IF(R283="",0,COUNTIFS($R$2:$R$501,R283,$X$2:$X$501,X283,$V$2:$V$501,"Diesel")+COUNTIFS($R$2:$R$501,R283,$X$2:$X$501,X283,$V$2:$V$501,"Petrol"))))</f>
        <v/>
      </c>
      <c r="Z283" s="32" t="str">
        <f aca="false">IF(OR(R283="",TRIM(I283&amp;"")="",NOT(OR(V283="Diesel",V283="Petrol"))),"",IFERROR(_xlfn.MAXIFS($I$2:$I$501,$R$2:$R$501,R283,$I$2:$I$501,"&lt;"&amp;I283,$V$2:$V$501,"&lt;&gt;AdBlue",$V$2:$V$501,"&lt;&gt;Other"),""))</f>
        <v/>
      </c>
      <c r="AA283" s="32" t="str">
        <f aca="false">IF(OR(Z283="",N(Z283)=0),"",I283-Z283)</f>
        <v/>
      </c>
      <c r="AB283" s="32" t="str">
        <f aca="false">IF(OR(R283="",TRIM(I283&amp;"")="",X283=""),"",IFERROR(_xlfn.MAXIFS($I$2:$I$501,$R$2:$R$501,R283,$X$2:$X$501,"&lt;"&amp;X283),""))</f>
        <v/>
      </c>
      <c r="AC283" s="32" t="str">
        <f aca="false">IF(V283="Other","Not fuel, ","")&amp;IFERROR(IF(AND(T283&lt;&gt;"",OR(AND(V283="Diesel",T283&lt;&gt;"Diesel"),AND(V283="Petrol",T283&lt;&gt;"Petrol",T283&lt;&gt;"Plug-in hybrid"),AND(V283="Electric",T283&lt;&gt;"Electric",T283&lt;&gt;"Plug-in hybrid"))),"Wrong fuel for this van, ",""),"")&amp;IFERROR(IF(AND(OR(V283="Diesel",V283="Petrol"),N(U283)&gt;0,G283*1&gt;N(U283)*(1+TankMargin)),"More than the tank holds, ",""),"")&amp;IF(AND(TRIM(D283&amp;"")&lt;&gt;"",Q283&lt;&gt;"",SUBSTITUTE(UPPER(Q283)," ","")&lt;&gt;R283),"Card used in another van, ","")&amp;IF(AND(TRIM(D283&amp;"")&lt;&gt;"",S283=0),"Not one of your vans, ","")&amp;IF(AND(A283&lt;&gt;"",R283="",O283&lt;&gt;"",P283=0),"Card not on your Vans list, ","")&amp;IF(N(Y283)&gt;1,"Filled twice that day, ","")&amp;IFERROR(IF(AND(AA283&lt;&gt;"",AA283&lt;MinMiles),"Only "&amp;TEXT(AA283,"#,##0")&amp;" miles since the previous fill, ",""),"")&amp;IFERROR(IF(AND(AB283&lt;&gt;"",N(AB283)&gt;0,I283*1&lt;N(AB283)),"Pump mileage lower than before, ",""),"")&amp;IFERROR(IF(AND(TRIM(I283&amp;"")&lt;&gt;"",TRIM(K283&amp;"")&lt;&gt;"",ABS(I283*1-K283*1)&gt;MileTolerance),"Pump mileage off from the odometer, ",""),"")&amp;IF(J283="No","No receipt from the driver, ","")&amp;IFERROR(IF(AND(W283&lt;&gt;"",OR(W283&lt;DayStart,W283&gt;DayEnd)),"Outside working hours, ",""),"")&amp;IFERROR(IF(AND(X283&lt;&gt;"",WEEKDAY(X283,2)=6,FlagSat="Yes"),"Saturday, ",""),"")&amp;IFERROR(IF(AND(X283&lt;&gt;"",WEEKDAY(X283,2)=7,FlagSun="Yes"),"Sunday, ",""),"")&amp;IF(AND(FlagPremium="Yes",OR(V283="Diesel",V283="Petrol"),OR(ISNUMBER(SEARCH("super",F283)),ISNUMBER(SEARCH("premium",F283)),ISNUMBER(SEARCH("ultimate",F283)),ISNUMBER(SEARCH("v-power",F283)),ISNUMBER(SEARCH("momentum",F283)),ISNUMBER(SEARCH("supreme",F283)))),"Premium fuel, ","")</f>
        <v/>
      </c>
      <c r="AD283" s="32" t="n">
        <f aca="false">IF(AC283="",0,1)</f>
        <v>0</v>
      </c>
      <c r="AE283" s="32" t="n">
        <f aca="false">IF(A283="",0,1)</f>
        <v>0</v>
      </c>
    </row>
    <row r="284" customFormat="false" ht="15" hidden="false" customHeight="false" outlineLevel="0" collapsed="false">
      <c r="A284" s="24"/>
      <c r="B284" s="25"/>
      <c r="C284" s="21"/>
      <c r="D284" s="19"/>
      <c r="E284" s="19"/>
      <c r="F284" s="19"/>
      <c r="G284" s="26"/>
      <c r="H284" s="27"/>
      <c r="I284" s="28"/>
      <c r="J284" s="19"/>
      <c r="K284" s="28"/>
      <c r="L284" s="29" t="str">
        <f aca="false">IF(AC284="","",LEFT(AC284,LEN(AC284)-2))</f>
        <v/>
      </c>
      <c r="M284" s="30"/>
      <c r="N284" s="30"/>
      <c r="O284" s="32" t="str">
        <f aca="false">IF(TRIM(C284&amp;"")="","",RIGHT(SUBSTITUTE(SUBSTITUTE(C284&amp;""," ",""),"*",""),4))</f>
        <v/>
      </c>
      <c r="P284" s="32" t="n">
        <f aca="false">IF(O284="",0,IFERROR(MATCH(O284,Vans!$D$2:$D$51,0),IFERROR(MATCH(VALUE(O284),Vans!$D$2:$D$51,0),0)))</f>
        <v>0</v>
      </c>
      <c r="Q284" s="32" t="str">
        <f aca="false">IF(P284=0,"",INDEX(Vans!$A$2:$A$51,P284)&amp;"")</f>
        <v/>
      </c>
      <c r="R284" s="32" t="str">
        <f aca="false">IF(A284="","",IF(TRIM(D284&amp;"")&lt;&gt;"",SUBSTITUTE(UPPER(TRIM(D284&amp;""))," ",""),SUBSTITUTE(UPPER(Q284)," ","")))</f>
        <v/>
      </c>
      <c r="S284" s="32" t="n">
        <f aca="false">IF(R284="",0,IFERROR(MATCH(R284,Vans!$G$2:$G$51,0),0))</f>
        <v>0</v>
      </c>
      <c r="T284" s="32" t="str">
        <f aca="false">IF(S284=0,"",INDEX(Vans!$B$2:$B$51,S284)&amp;"")</f>
        <v/>
      </c>
      <c r="U284" s="32" t="str">
        <f aca="false">IF(S284=0,"",INDEX(Vans!$C$2:$C$51,S284))</f>
        <v/>
      </c>
      <c r="V284" s="32" t="str">
        <f aca="false">IF(TRIM(F284&amp;"")="","",IF(ISNUMBER(SEARCH("adblue",F284)),"AdBlue",IF(OR(ISNUMBER(SEARCH("diesel",F284)),ISNUMBER(SEARCH("derv",F284)),ISNUMBER(SEARCH("ulsd",F284))),"Diesel",IF(OR(ISNUMBER(SEARCH("unleaded",F284)),ISNUMBER(SEARCH("petrol",F284)),ISNUMBER(SEARCH("ulp",F284))),"Petrol",IF(OR(ISNUMBER(SEARCH("electric",F284)),ISNUMBER(SEARCH("charg",F284)),ISNUMBER(SEARCH("kwh",F284))),"Electric","Other")))))</f>
        <v/>
      </c>
      <c r="W284" s="34" t="str">
        <f aca="false">IF(TRIM(B284&amp;"")&lt;&gt;"",IFERROR(MOD(B284*1,1),""),IF(A284="","",IFERROR(IF(MOD(A284*1,1)&gt;0,MOD(A284*1,1),""),"")))</f>
        <v/>
      </c>
      <c r="X284" s="35" t="str">
        <f aca="false">IF(A284="","",IFERROR(INT(A284*1),""))</f>
        <v/>
      </c>
      <c r="Y284" s="32" t="str">
        <f aca="false">IF(OR(X284="",NOT(OR(V284="Diesel",V284="Petrol"))),"",MAX(IF(O284="",0,COUNTIFS($O$2:$O$501,O284,$X$2:$X$501,X284,$V$2:$V$501,"Diesel")+COUNTIFS($O$2:$O$501,O284,$X$2:$X$501,X284,$V$2:$V$501,"Petrol")),IF(R284="",0,COUNTIFS($R$2:$R$501,R284,$X$2:$X$501,X284,$V$2:$V$501,"Diesel")+COUNTIFS($R$2:$R$501,R284,$X$2:$X$501,X284,$V$2:$V$501,"Petrol"))))</f>
        <v/>
      </c>
      <c r="Z284" s="32" t="str">
        <f aca="false">IF(OR(R284="",TRIM(I284&amp;"")="",NOT(OR(V284="Diesel",V284="Petrol"))),"",IFERROR(_xlfn.MAXIFS($I$2:$I$501,$R$2:$R$501,R284,$I$2:$I$501,"&lt;"&amp;I284,$V$2:$V$501,"&lt;&gt;AdBlue",$V$2:$V$501,"&lt;&gt;Other"),""))</f>
        <v/>
      </c>
      <c r="AA284" s="32" t="str">
        <f aca="false">IF(OR(Z284="",N(Z284)=0),"",I284-Z284)</f>
        <v/>
      </c>
      <c r="AB284" s="32" t="str">
        <f aca="false">IF(OR(R284="",TRIM(I284&amp;"")="",X284=""),"",IFERROR(_xlfn.MAXIFS($I$2:$I$501,$R$2:$R$501,R284,$X$2:$X$501,"&lt;"&amp;X284),""))</f>
        <v/>
      </c>
      <c r="AC284" s="32" t="str">
        <f aca="false">IF(V284="Other","Not fuel, ","")&amp;IFERROR(IF(AND(T284&lt;&gt;"",OR(AND(V284="Diesel",T284&lt;&gt;"Diesel"),AND(V284="Petrol",T284&lt;&gt;"Petrol",T284&lt;&gt;"Plug-in hybrid"),AND(V284="Electric",T284&lt;&gt;"Electric",T284&lt;&gt;"Plug-in hybrid"))),"Wrong fuel for this van, ",""),"")&amp;IFERROR(IF(AND(OR(V284="Diesel",V284="Petrol"),N(U284)&gt;0,G284*1&gt;N(U284)*(1+TankMargin)),"More than the tank holds, ",""),"")&amp;IF(AND(TRIM(D284&amp;"")&lt;&gt;"",Q284&lt;&gt;"",SUBSTITUTE(UPPER(Q284)," ","")&lt;&gt;R284),"Card used in another van, ","")&amp;IF(AND(TRIM(D284&amp;"")&lt;&gt;"",S284=0),"Not one of your vans, ","")&amp;IF(AND(A284&lt;&gt;"",R284="",O284&lt;&gt;"",P284=0),"Card not on your Vans list, ","")&amp;IF(N(Y284)&gt;1,"Filled twice that day, ","")&amp;IFERROR(IF(AND(AA284&lt;&gt;"",AA284&lt;MinMiles),"Only "&amp;TEXT(AA284,"#,##0")&amp;" miles since the previous fill, ",""),"")&amp;IFERROR(IF(AND(AB284&lt;&gt;"",N(AB284)&gt;0,I284*1&lt;N(AB284)),"Pump mileage lower than before, ",""),"")&amp;IFERROR(IF(AND(TRIM(I284&amp;"")&lt;&gt;"",TRIM(K284&amp;"")&lt;&gt;"",ABS(I284*1-K284*1)&gt;MileTolerance),"Pump mileage off from the odometer, ",""),"")&amp;IF(J284="No","No receipt from the driver, ","")&amp;IFERROR(IF(AND(W284&lt;&gt;"",OR(W284&lt;DayStart,W284&gt;DayEnd)),"Outside working hours, ",""),"")&amp;IFERROR(IF(AND(X284&lt;&gt;"",WEEKDAY(X284,2)=6,FlagSat="Yes"),"Saturday, ",""),"")&amp;IFERROR(IF(AND(X284&lt;&gt;"",WEEKDAY(X284,2)=7,FlagSun="Yes"),"Sunday, ",""),"")&amp;IF(AND(FlagPremium="Yes",OR(V284="Diesel",V284="Petrol"),OR(ISNUMBER(SEARCH("super",F284)),ISNUMBER(SEARCH("premium",F284)),ISNUMBER(SEARCH("ultimate",F284)),ISNUMBER(SEARCH("v-power",F284)),ISNUMBER(SEARCH("momentum",F284)),ISNUMBER(SEARCH("supreme",F284)))),"Premium fuel, ","")</f>
        <v/>
      </c>
      <c r="AD284" s="32" t="n">
        <f aca="false">IF(AC284="",0,1)</f>
        <v>0</v>
      </c>
      <c r="AE284" s="32" t="n">
        <f aca="false">IF(A284="",0,1)</f>
        <v>0</v>
      </c>
    </row>
    <row r="285" customFormat="false" ht="15" hidden="false" customHeight="false" outlineLevel="0" collapsed="false">
      <c r="A285" s="24"/>
      <c r="B285" s="25"/>
      <c r="C285" s="21"/>
      <c r="D285" s="19"/>
      <c r="E285" s="19"/>
      <c r="F285" s="19"/>
      <c r="G285" s="26"/>
      <c r="H285" s="27"/>
      <c r="I285" s="28"/>
      <c r="J285" s="19"/>
      <c r="K285" s="28"/>
      <c r="L285" s="29" t="str">
        <f aca="false">IF(AC285="","",LEFT(AC285,LEN(AC285)-2))</f>
        <v/>
      </c>
      <c r="M285" s="30"/>
      <c r="N285" s="30"/>
      <c r="O285" s="32" t="str">
        <f aca="false">IF(TRIM(C285&amp;"")="","",RIGHT(SUBSTITUTE(SUBSTITUTE(C285&amp;""," ",""),"*",""),4))</f>
        <v/>
      </c>
      <c r="P285" s="32" t="n">
        <f aca="false">IF(O285="",0,IFERROR(MATCH(O285,Vans!$D$2:$D$51,0),IFERROR(MATCH(VALUE(O285),Vans!$D$2:$D$51,0),0)))</f>
        <v>0</v>
      </c>
      <c r="Q285" s="32" t="str">
        <f aca="false">IF(P285=0,"",INDEX(Vans!$A$2:$A$51,P285)&amp;"")</f>
        <v/>
      </c>
      <c r="R285" s="32" t="str">
        <f aca="false">IF(A285="","",IF(TRIM(D285&amp;"")&lt;&gt;"",SUBSTITUTE(UPPER(TRIM(D285&amp;""))," ",""),SUBSTITUTE(UPPER(Q285)," ","")))</f>
        <v/>
      </c>
      <c r="S285" s="32" t="n">
        <f aca="false">IF(R285="",0,IFERROR(MATCH(R285,Vans!$G$2:$G$51,0),0))</f>
        <v>0</v>
      </c>
      <c r="T285" s="32" t="str">
        <f aca="false">IF(S285=0,"",INDEX(Vans!$B$2:$B$51,S285)&amp;"")</f>
        <v/>
      </c>
      <c r="U285" s="32" t="str">
        <f aca="false">IF(S285=0,"",INDEX(Vans!$C$2:$C$51,S285))</f>
        <v/>
      </c>
      <c r="V285" s="32" t="str">
        <f aca="false">IF(TRIM(F285&amp;"")="","",IF(ISNUMBER(SEARCH("adblue",F285)),"AdBlue",IF(OR(ISNUMBER(SEARCH("diesel",F285)),ISNUMBER(SEARCH("derv",F285)),ISNUMBER(SEARCH("ulsd",F285))),"Diesel",IF(OR(ISNUMBER(SEARCH("unleaded",F285)),ISNUMBER(SEARCH("petrol",F285)),ISNUMBER(SEARCH("ulp",F285))),"Petrol",IF(OR(ISNUMBER(SEARCH("electric",F285)),ISNUMBER(SEARCH("charg",F285)),ISNUMBER(SEARCH("kwh",F285))),"Electric","Other")))))</f>
        <v/>
      </c>
      <c r="W285" s="34" t="str">
        <f aca="false">IF(TRIM(B285&amp;"")&lt;&gt;"",IFERROR(MOD(B285*1,1),""),IF(A285="","",IFERROR(IF(MOD(A285*1,1)&gt;0,MOD(A285*1,1),""),"")))</f>
        <v/>
      </c>
      <c r="X285" s="35" t="str">
        <f aca="false">IF(A285="","",IFERROR(INT(A285*1),""))</f>
        <v/>
      </c>
      <c r="Y285" s="32" t="str">
        <f aca="false">IF(OR(X285="",NOT(OR(V285="Diesel",V285="Petrol"))),"",MAX(IF(O285="",0,COUNTIFS($O$2:$O$501,O285,$X$2:$X$501,X285,$V$2:$V$501,"Diesel")+COUNTIFS($O$2:$O$501,O285,$X$2:$X$501,X285,$V$2:$V$501,"Petrol")),IF(R285="",0,COUNTIFS($R$2:$R$501,R285,$X$2:$X$501,X285,$V$2:$V$501,"Diesel")+COUNTIFS($R$2:$R$501,R285,$X$2:$X$501,X285,$V$2:$V$501,"Petrol"))))</f>
        <v/>
      </c>
      <c r="Z285" s="32" t="str">
        <f aca="false">IF(OR(R285="",TRIM(I285&amp;"")="",NOT(OR(V285="Diesel",V285="Petrol"))),"",IFERROR(_xlfn.MAXIFS($I$2:$I$501,$R$2:$R$501,R285,$I$2:$I$501,"&lt;"&amp;I285,$V$2:$V$501,"&lt;&gt;AdBlue",$V$2:$V$501,"&lt;&gt;Other"),""))</f>
        <v/>
      </c>
      <c r="AA285" s="32" t="str">
        <f aca="false">IF(OR(Z285="",N(Z285)=0),"",I285-Z285)</f>
        <v/>
      </c>
      <c r="AB285" s="32" t="str">
        <f aca="false">IF(OR(R285="",TRIM(I285&amp;"")="",X285=""),"",IFERROR(_xlfn.MAXIFS($I$2:$I$501,$R$2:$R$501,R285,$X$2:$X$501,"&lt;"&amp;X285),""))</f>
        <v/>
      </c>
      <c r="AC285" s="32" t="str">
        <f aca="false">IF(V285="Other","Not fuel, ","")&amp;IFERROR(IF(AND(T285&lt;&gt;"",OR(AND(V285="Diesel",T285&lt;&gt;"Diesel"),AND(V285="Petrol",T285&lt;&gt;"Petrol",T285&lt;&gt;"Plug-in hybrid"),AND(V285="Electric",T285&lt;&gt;"Electric",T285&lt;&gt;"Plug-in hybrid"))),"Wrong fuel for this van, ",""),"")&amp;IFERROR(IF(AND(OR(V285="Diesel",V285="Petrol"),N(U285)&gt;0,G285*1&gt;N(U285)*(1+TankMargin)),"More than the tank holds, ",""),"")&amp;IF(AND(TRIM(D285&amp;"")&lt;&gt;"",Q285&lt;&gt;"",SUBSTITUTE(UPPER(Q285)," ","")&lt;&gt;R285),"Card used in another van, ","")&amp;IF(AND(TRIM(D285&amp;"")&lt;&gt;"",S285=0),"Not one of your vans, ","")&amp;IF(AND(A285&lt;&gt;"",R285="",O285&lt;&gt;"",P285=0),"Card not on your Vans list, ","")&amp;IF(N(Y285)&gt;1,"Filled twice that day, ","")&amp;IFERROR(IF(AND(AA285&lt;&gt;"",AA285&lt;MinMiles),"Only "&amp;TEXT(AA285,"#,##0")&amp;" miles since the previous fill, ",""),"")&amp;IFERROR(IF(AND(AB285&lt;&gt;"",N(AB285)&gt;0,I285*1&lt;N(AB285)),"Pump mileage lower than before, ",""),"")&amp;IFERROR(IF(AND(TRIM(I285&amp;"")&lt;&gt;"",TRIM(K285&amp;"")&lt;&gt;"",ABS(I285*1-K285*1)&gt;MileTolerance),"Pump mileage off from the odometer, ",""),"")&amp;IF(J285="No","No receipt from the driver, ","")&amp;IFERROR(IF(AND(W285&lt;&gt;"",OR(W285&lt;DayStart,W285&gt;DayEnd)),"Outside working hours, ",""),"")&amp;IFERROR(IF(AND(X285&lt;&gt;"",WEEKDAY(X285,2)=6,FlagSat="Yes"),"Saturday, ",""),"")&amp;IFERROR(IF(AND(X285&lt;&gt;"",WEEKDAY(X285,2)=7,FlagSun="Yes"),"Sunday, ",""),"")&amp;IF(AND(FlagPremium="Yes",OR(V285="Diesel",V285="Petrol"),OR(ISNUMBER(SEARCH("super",F285)),ISNUMBER(SEARCH("premium",F285)),ISNUMBER(SEARCH("ultimate",F285)),ISNUMBER(SEARCH("v-power",F285)),ISNUMBER(SEARCH("momentum",F285)),ISNUMBER(SEARCH("supreme",F285)))),"Premium fuel, ","")</f>
        <v/>
      </c>
      <c r="AD285" s="32" t="n">
        <f aca="false">IF(AC285="",0,1)</f>
        <v>0</v>
      </c>
      <c r="AE285" s="32" t="n">
        <f aca="false">IF(A285="",0,1)</f>
        <v>0</v>
      </c>
    </row>
    <row r="286" customFormat="false" ht="15" hidden="false" customHeight="false" outlineLevel="0" collapsed="false">
      <c r="A286" s="24"/>
      <c r="B286" s="25"/>
      <c r="C286" s="21"/>
      <c r="D286" s="19"/>
      <c r="E286" s="19"/>
      <c r="F286" s="19"/>
      <c r="G286" s="26"/>
      <c r="H286" s="27"/>
      <c r="I286" s="28"/>
      <c r="J286" s="19"/>
      <c r="K286" s="28"/>
      <c r="L286" s="29" t="str">
        <f aca="false">IF(AC286="","",LEFT(AC286,LEN(AC286)-2))</f>
        <v/>
      </c>
      <c r="M286" s="30"/>
      <c r="N286" s="30"/>
      <c r="O286" s="32" t="str">
        <f aca="false">IF(TRIM(C286&amp;"")="","",RIGHT(SUBSTITUTE(SUBSTITUTE(C286&amp;""," ",""),"*",""),4))</f>
        <v/>
      </c>
      <c r="P286" s="32" t="n">
        <f aca="false">IF(O286="",0,IFERROR(MATCH(O286,Vans!$D$2:$D$51,0),IFERROR(MATCH(VALUE(O286),Vans!$D$2:$D$51,0),0)))</f>
        <v>0</v>
      </c>
      <c r="Q286" s="32" t="str">
        <f aca="false">IF(P286=0,"",INDEX(Vans!$A$2:$A$51,P286)&amp;"")</f>
        <v/>
      </c>
      <c r="R286" s="32" t="str">
        <f aca="false">IF(A286="","",IF(TRIM(D286&amp;"")&lt;&gt;"",SUBSTITUTE(UPPER(TRIM(D286&amp;""))," ",""),SUBSTITUTE(UPPER(Q286)," ","")))</f>
        <v/>
      </c>
      <c r="S286" s="32" t="n">
        <f aca="false">IF(R286="",0,IFERROR(MATCH(R286,Vans!$G$2:$G$51,0),0))</f>
        <v>0</v>
      </c>
      <c r="T286" s="32" t="str">
        <f aca="false">IF(S286=0,"",INDEX(Vans!$B$2:$B$51,S286)&amp;"")</f>
        <v/>
      </c>
      <c r="U286" s="32" t="str">
        <f aca="false">IF(S286=0,"",INDEX(Vans!$C$2:$C$51,S286))</f>
        <v/>
      </c>
      <c r="V286" s="32" t="str">
        <f aca="false">IF(TRIM(F286&amp;"")="","",IF(ISNUMBER(SEARCH("adblue",F286)),"AdBlue",IF(OR(ISNUMBER(SEARCH("diesel",F286)),ISNUMBER(SEARCH("derv",F286)),ISNUMBER(SEARCH("ulsd",F286))),"Diesel",IF(OR(ISNUMBER(SEARCH("unleaded",F286)),ISNUMBER(SEARCH("petrol",F286)),ISNUMBER(SEARCH("ulp",F286))),"Petrol",IF(OR(ISNUMBER(SEARCH("electric",F286)),ISNUMBER(SEARCH("charg",F286)),ISNUMBER(SEARCH("kwh",F286))),"Electric","Other")))))</f>
        <v/>
      </c>
      <c r="W286" s="34" t="str">
        <f aca="false">IF(TRIM(B286&amp;"")&lt;&gt;"",IFERROR(MOD(B286*1,1),""),IF(A286="","",IFERROR(IF(MOD(A286*1,1)&gt;0,MOD(A286*1,1),""),"")))</f>
        <v/>
      </c>
      <c r="X286" s="35" t="str">
        <f aca="false">IF(A286="","",IFERROR(INT(A286*1),""))</f>
        <v/>
      </c>
      <c r="Y286" s="32" t="str">
        <f aca="false">IF(OR(X286="",NOT(OR(V286="Diesel",V286="Petrol"))),"",MAX(IF(O286="",0,COUNTIFS($O$2:$O$501,O286,$X$2:$X$501,X286,$V$2:$V$501,"Diesel")+COUNTIFS($O$2:$O$501,O286,$X$2:$X$501,X286,$V$2:$V$501,"Petrol")),IF(R286="",0,COUNTIFS($R$2:$R$501,R286,$X$2:$X$501,X286,$V$2:$V$501,"Diesel")+COUNTIFS($R$2:$R$501,R286,$X$2:$X$501,X286,$V$2:$V$501,"Petrol"))))</f>
        <v/>
      </c>
      <c r="Z286" s="32" t="str">
        <f aca="false">IF(OR(R286="",TRIM(I286&amp;"")="",NOT(OR(V286="Diesel",V286="Petrol"))),"",IFERROR(_xlfn.MAXIFS($I$2:$I$501,$R$2:$R$501,R286,$I$2:$I$501,"&lt;"&amp;I286,$V$2:$V$501,"&lt;&gt;AdBlue",$V$2:$V$501,"&lt;&gt;Other"),""))</f>
        <v/>
      </c>
      <c r="AA286" s="32" t="str">
        <f aca="false">IF(OR(Z286="",N(Z286)=0),"",I286-Z286)</f>
        <v/>
      </c>
      <c r="AB286" s="32" t="str">
        <f aca="false">IF(OR(R286="",TRIM(I286&amp;"")="",X286=""),"",IFERROR(_xlfn.MAXIFS($I$2:$I$501,$R$2:$R$501,R286,$X$2:$X$501,"&lt;"&amp;X286),""))</f>
        <v/>
      </c>
      <c r="AC286" s="32" t="str">
        <f aca="false">IF(V286="Other","Not fuel, ","")&amp;IFERROR(IF(AND(T286&lt;&gt;"",OR(AND(V286="Diesel",T286&lt;&gt;"Diesel"),AND(V286="Petrol",T286&lt;&gt;"Petrol",T286&lt;&gt;"Plug-in hybrid"),AND(V286="Electric",T286&lt;&gt;"Electric",T286&lt;&gt;"Plug-in hybrid"))),"Wrong fuel for this van, ",""),"")&amp;IFERROR(IF(AND(OR(V286="Diesel",V286="Petrol"),N(U286)&gt;0,G286*1&gt;N(U286)*(1+TankMargin)),"More than the tank holds, ",""),"")&amp;IF(AND(TRIM(D286&amp;"")&lt;&gt;"",Q286&lt;&gt;"",SUBSTITUTE(UPPER(Q286)," ","")&lt;&gt;R286),"Card used in another van, ","")&amp;IF(AND(TRIM(D286&amp;"")&lt;&gt;"",S286=0),"Not one of your vans, ","")&amp;IF(AND(A286&lt;&gt;"",R286="",O286&lt;&gt;"",P286=0),"Card not on your Vans list, ","")&amp;IF(N(Y286)&gt;1,"Filled twice that day, ","")&amp;IFERROR(IF(AND(AA286&lt;&gt;"",AA286&lt;MinMiles),"Only "&amp;TEXT(AA286,"#,##0")&amp;" miles since the previous fill, ",""),"")&amp;IFERROR(IF(AND(AB286&lt;&gt;"",N(AB286)&gt;0,I286*1&lt;N(AB286)),"Pump mileage lower than before, ",""),"")&amp;IFERROR(IF(AND(TRIM(I286&amp;"")&lt;&gt;"",TRIM(K286&amp;"")&lt;&gt;"",ABS(I286*1-K286*1)&gt;MileTolerance),"Pump mileage off from the odometer, ",""),"")&amp;IF(J286="No","No receipt from the driver, ","")&amp;IFERROR(IF(AND(W286&lt;&gt;"",OR(W286&lt;DayStart,W286&gt;DayEnd)),"Outside working hours, ",""),"")&amp;IFERROR(IF(AND(X286&lt;&gt;"",WEEKDAY(X286,2)=6,FlagSat="Yes"),"Saturday, ",""),"")&amp;IFERROR(IF(AND(X286&lt;&gt;"",WEEKDAY(X286,2)=7,FlagSun="Yes"),"Sunday, ",""),"")&amp;IF(AND(FlagPremium="Yes",OR(V286="Diesel",V286="Petrol"),OR(ISNUMBER(SEARCH("super",F286)),ISNUMBER(SEARCH("premium",F286)),ISNUMBER(SEARCH("ultimate",F286)),ISNUMBER(SEARCH("v-power",F286)),ISNUMBER(SEARCH("momentum",F286)),ISNUMBER(SEARCH("supreme",F286)))),"Premium fuel, ","")</f>
        <v/>
      </c>
      <c r="AD286" s="32" t="n">
        <f aca="false">IF(AC286="",0,1)</f>
        <v>0</v>
      </c>
      <c r="AE286" s="32" t="n">
        <f aca="false">IF(A286="",0,1)</f>
        <v>0</v>
      </c>
    </row>
    <row r="287" customFormat="false" ht="15" hidden="false" customHeight="false" outlineLevel="0" collapsed="false">
      <c r="A287" s="24"/>
      <c r="B287" s="25"/>
      <c r="C287" s="21"/>
      <c r="D287" s="19"/>
      <c r="E287" s="19"/>
      <c r="F287" s="19"/>
      <c r="G287" s="26"/>
      <c r="H287" s="27"/>
      <c r="I287" s="28"/>
      <c r="J287" s="19"/>
      <c r="K287" s="28"/>
      <c r="L287" s="29" t="str">
        <f aca="false">IF(AC287="","",LEFT(AC287,LEN(AC287)-2))</f>
        <v/>
      </c>
      <c r="M287" s="30"/>
      <c r="N287" s="30"/>
      <c r="O287" s="32" t="str">
        <f aca="false">IF(TRIM(C287&amp;"")="","",RIGHT(SUBSTITUTE(SUBSTITUTE(C287&amp;""," ",""),"*",""),4))</f>
        <v/>
      </c>
      <c r="P287" s="32" t="n">
        <f aca="false">IF(O287="",0,IFERROR(MATCH(O287,Vans!$D$2:$D$51,0),IFERROR(MATCH(VALUE(O287),Vans!$D$2:$D$51,0),0)))</f>
        <v>0</v>
      </c>
      <c r="Q287" s="32" t="str">
        <f aca="false">IF(P287=0,"",INDEX(Vans!$A$2:$A$51,P287)&amp;"")</f>
        <v/>
      </c>
      <c r="R287" s="32" t="str">
        <f aca="false">IF(A287="","",IF(TRIM(D287&amp;"")&lt;&gt;"",SUBSTITUTE(UPPER(TRIM(D287&amp;""))," ",""),SUBSTITUTE(UPPER(Q287)," ","")))</f>
        <v/>
      </c>
      <c r="S287" s="32" t="n">
        <f aca="false">IF(R287="",0,IFERROR(MATCH(R287,Vans!$G$2:$G$51,0),0))</f>
        <v>0</v>
      </c>
      <c r="T287" s="32" t="str">
        <f aca="false">IF(S287=0,"",INDEX(Vans!$B$2:$B$51,S287)&amp;"")</f>
        <v/>
      </c>
      <c r="U287" s="32" t="str">
        <f aca="false">IF(S287=0,"",INDEX(Vans!$C$2:$C$51,S287))</f>
        <v/>
      </c>
      <c r="V287" s="32" t="str">
        <f aca="false">IF(TRIM(F287&amp;"")="","",IF(ISNUMBER(SEARCH("adblue",F287)),"AdBlue",IF(OR(ISNUMBER(SEARCH("diesel",F287)),ISNUMBER(SEARCH("derv",F287)),ISNUMBER(SEARCH("ulsd",F287))),"Diesel",IF(OR(ISNUMBER(SEARCH("unleaded",F287)),ISNUMBER(SEARCH("petrol",F287)),ISNUMBER(SEARCH("ulp",F287))),"Petrol",IF(OR(ISNUMBER(SEARCH("electric",F287)),ISNUMBER(SEARCH("charg",F287)),ISNUMBER(SEARCH("kwh",F287))),"Electric","Other")))))</f>
        <v/>
      </c>
      <c r="W287" s="34" t="str">
        <f aca="false">IF(TRIM(B287&amp;"")&lt;&gt;"",IFERROR(MOD(B287*1,1),""),IF(A287="","",IFERROR(IF(MOD(A287*1,1)&gt;0,MOD(A287*1,1),""),"")))</f>
        <v/>
      </c>
      <c r="X287" s="35" t="str">
        <f aca="false">IF(A287="","",IFERROR(INT(A287*1),""))</f>
        <v/>
      </c>
      <c r="Y287" s="32" t="str">
        <f aca="false">IF(OR(X287="",NOT(OR(V287="Diesel",V287="Petrol"))),"",MAX(IF(O287="",0,COUNTIFS($O$2:$O$501,O287,$X$2:$X$501,X287,$V$2:$V$501,"Diesel")+COUNTIFS($O$2:$O$501,O287,$X$2:$X$501,X287,$V$2:$V$501,"Petrol")),IF(R287="",0,COUNTIFS($R$2:$R$501,R287,$X$2:$X$501,X287,$V$2:$V$501,"Diesel")+COUNTIFS($R$2:$R$501,R287,$X$2:$X$501,X287,$V$2:$V$501,"Petrol"))))</f>
        <v/>
      </c>
      <c r="Z287" s="32" t="str">
        <f aca="false">IF(OR(R287="",TRIM(I287&amp;"")="",NOT(OR(V287="Diesel",V287="Petrol"))),"",IFERROR(_xlfn.MAXIFS($I$2:$I$501,$R$2:$R$501,R287,$I$2:$I$501,"&lt;"&amp;I287,$V$2:$V$501,"&lt;&gt;AdBlue",$V$2:$V$501,"&lt;&gt;Other"),""))</f>
        <v/>
      </c>
      <c r="AA287" s="32" t="str">
        <f aca="false">IF(OR(Z287="",N(Z287)=0),"",I287-Z287)</f>
        <v/>
      </c>
      <c r="AB287" s="32" t="str">
        <f aca="false">IF(OR(R287="",TRIM(I287&amp;"")="",X287=""),"",IFERROR(_xlfn.MAXIFS($I$2:$I$501,$R$2:$R$501,R287,$X$2:$X$501,"&lt;"&amp;X287),""))</f>
        <v/>
      </c>
      <c r="AC287" s="32" t="str">
        <f aca="false">IF(V287="Other","Not fuel, ","")&amp;IFERROR(IF(AND(T287&lt;&gt;"",OR(AND(V287="Diesel",T287&lt;&gt;"Diesel"),AND(V287="Petrol",T287&lt;&gt;"Petrol",T287&lt;&gt;"Plug-in hybrid"),AND(V287="Electric",T287&lt;&gt;"Electric",T287&lt;&gt;"Plug-in hybrid"))),"Wrong fuel for this van, ",""),"")&amp;IFERROR(IF(AND(OR(V287="Diesel",V287="Petrol"),N(U287)&gt;0,G287*1&gt;N(U287)*(1+TankMargin)),"More than the tank holds, ",""),"")&amp;IF(AND(TRIM(D287&amp;"")&lt;&gt;"",Q287&lt;&gt;"",SUBSTITUTE(UPPER(Q287)," ","")&lt;&gt;R287),"Card used in another van, ","")&amp;IF(AND(TRIM(D287&amp;"")&lt;&gt;"",S287=0),"Not one of your vans, ","")&amp;IF(AND(A287&lt;&gt;"",R287="",O287&lt;&gt;"",P287=0),"Card not on your Vans list, ","")&amp;IF(N(Y287)&gt;1,"Filled twice that day, ","")&amp;IFERROR(IF(AND(AA287&lt;&gt;"",AA287&lt;MinMiles),"Only "&amp;TEXT(AA287,"#,##0")&amp;" miles since the previous fill, ",""),"")&amp;IFERROR(IF(AND(AB287&lt;&gt;"",N(AB287)&gt;0,I287*1&lt;N(AB287)),"Pump mileage lower than before, ",""),"")&amp;IFERROR(IF(AND(TRIM(I287&amp;"")&lt;&gt;"",TRIM(K287&amp;"")&lt;&gt;"",ABS(I287*1-K287*1)&gt;MileTolerance),"Pump mileage off from the odometer, ",""),"")&amp;IF(J287="No","No receipt from the driver, ","")&amp;IFERROR(IF(AND(W287&lt;&gt;"",OR(W287&lt;DayStart,W287&gt;DayEnd)),"Outside working hours, ",""),"")&amp;IFERROR(IF(AND(X287&lt;&gt;"",WEEKDAY(X287,2)=6,FlagSat="Yes"),"Saturday, ",""),"")&amp;IFERROR(IF(AND(X287&lt;&gt;"",WEEKDAY(X287,2)=7,FlagSun="Yes"),"Sunday, ",""),"")&amp;IF(AND(FlagPremium="Yes",OR(V287="Diesel",V287="Petrol"),OR(ISNUMBER(SEARCH("super",F287)),ISNUMBER(SEARCH("premium",F287)),ISNUMBER(SEARCH("ultimate",F287)),ISNUMBER(SEARCH("v-power",F287)),ISNUMBER(SEARCH("momentum",F287)),ISNUMBER(SEARCH("supreme",F287)))),"Premium fuel, ","")</f>
        <v/>
      </c>
      <c r="AD287" s="32" t="n">
        <f aca="false">IF(AC287="",0,1)</f>
        <v>0</v>
      </c>
      <c r="AE287" s="32" t="n">
        <f aca="false">IF(A287="",0,1)</f>
        <v>0</v>
      </c>
    </row>
    <row r="288" customFormat="false" ht="15" hidden="false" customHeight="false" outlineLevel="0" collapsed="false">
      <c r="A288" s="24"/>
      <c r="B288" s="25"/>
      <c r="C288" s="21"/>
      <c r="D288" s="19"/>
      <c r="E288" s="19"/>
      <c r="F288" s="19"/>
      <c r="G288" s="26"/>
      <c r="H288" s="27"/>
      <c r="I288" s="28"/>
      <c r="J288" s="19"/>
      <c r="K288" s="28"/>
      <c r="L288" s="29" t="str">
        <f aca="false">IF(AC288="","",LEFT(AC288,LEN(AC288)-2))</f>
        <v/>
      </c>
      <c r="M288" s="30"/>
      <c r="N288" s="30"/>
      <c r="O288" s="32" t="str">
        <f aca="false">IF(TRIM(C288&amp;"")="","",RIGHT(SUBSTITUTE(SUBSTITUTE(C288&amp;""," ",""),"*",""),4))</f>
        <v/>
      </c>
      <c r="P288" s="32" t="n">
        <f aca="false">IF(O288="",0,IFERROR(MATCH(O288,Vans!$D$2:$D$51,0),IFERROR(MATCH(VALUE(O288),Vans!$D$2:$D$51,0),0)))</f>
        <v>0</v>
      </c>
      <c r="Q288" s="32" t="str">
        <f aca="false">IF(P288=0,"",INDEX(Vans!$A$2:$A$51,P288)&amp;"")</f>
        <v/>
      </c>
      <c r="R288" s="32" t="str">
        <f aca="false">IF(A288="","",IF(TRIM(D288&amp;"")&lt;&gt;"",SUBSTITUTE(UPPER(TRIM(D288&amp;""))," ",""),SUBSTITUTE(UPPER(Q288)," ","")))</f>
        <v/>
      </c>
      <c r="S288" s="32" t="n">
        <f aca="false">IF(R288="",0,IFERROR(MATCH(R288,Vans!$G$2:$G$51,0),0))</f>
        <v>0</v>
      </c>
      <c r="T288" s="32" t="str">
        <f aca="false">IF(S288=0,"",INDEX(Vans!$B$2:$B$51,S288)&amp;"")</f>
        <v/>
      </c>
      <c r="U288" s="32" t="str">
        <f aca="false">IF(S288=0,"",INDEX(Vans!$C$2:$C$51,S288))</f>
        <v/>
      </c>
      <c r="V288" s="32" t="str">
        <f aca="false">IF(TRIM(F288&amp;"")="","",IF(ISNUMBER(SEARCH("adblue",F288)),"AdBlue",IF(OR(ISNUMBER(SEARCH("diesel",F288)),ISNUMBER(SEARCH("derv",F288)),ISNUMBER(SEARCH("ulsd",F288))),"Diesel",IF(OR(ISNUMBER(SEARCH("unleaded",F288)),ISNUMBER(SEARCH("petrol",F288)),ISNUMBER(SEARCH("ulp",F288))),"Petrol",IF(OR(ISNUMBER(SEARCH("electric",F288)),ISNUMBER(SEARCH("charg",F288)),ISNUMBER(SEARCH("kwh",F288))),"Electric","Other")))))</f>
        <v/>
      </c>
      <c r="W288" s="34" t="str">
        <f aca="false">IF(TRIM(B288&amp;"")&lt;&gt;"",IFERROR(MOD(B288*1,1),""),IF(A288="","",IFERROR(IF(MOD(A288*1,1)&gt;0,MOD(A288*1,1),""),"")))</f>
        <v/>
      </c>
      <c r="X288" s="35" t="str">
        <f aca="false">IF(A288="","",IFERROR(INT(A288*1),""))</f>
        <v/>
      </c>
      <c r="Y288" s="32" t="str">
        <f aca="false">IF(OR(X288="",NOT(OR(V288="Diesel",V288="Petrol"))),"",MAX(IF(O288="",0,COUNTIFS($O$2:$O$501,O288,$X$2:$X$501,X288,$V$2:$V$501,"Diesel")+COUNTIFS($O$2:$O$501,O288,$X$2:$X$501,X288,$V$2:$V$501,"Petrol")),IF(R288="",0,COUNTIFS($R$2:$R$501,R288,$X$2:$X$501,X288,$V$2:$V$501,"Diesel")+COUNTIFS($R$2:$R$501,R288,$X$2:$X$501,X288,$V$2:$V$501,"Petrol"))))</f>
        <v/>
      </c>
      <c r="Z288" s="32" t="str">
        <f aca="false">IF(OR(R288="",TRIM(I288&amp;"")="",NOT(OR(V288="Diesel",V288="Petrol"))),"",IFERROR(_xlfn.MAXIFS($I$2:$I$501,$R$2:$R$501,R288,$I$2:$I$501,"&lt;"&amp;I288,$V$2:$V$501,"&lt;&gt;AdBlue",$V$2:$V$501,"&lt;&gt;Other"),""))</f>
        <v/>
      </c>
      <c r="AA288" s="32" t="str">
        <f aca="false">IF(OR(Z288="",N(Z288)=0),"",I288-Z288)</f>
        <v/>
      </c>
      <c r="AB288" s="32" t="str">
        <f aca="false">IF(OR(R288="",TRIM(I288&amp;"")="",X288=""),"",IFERROR(_xlfn.MAXIFS($I$2:$I$501,$R$2:$R$501,R288,$X$2:$X$501,"&lt;"&amp;X288),""))</f>
        <v/>
      </c>
      <c r="AC288" s="32" t="str">
        <f aca="false">IF(V288="Other","Not fuel, ","")&amp;IFERROR(IF(AND(T288&lt;&gt;"",OR(AND(V288="Diesel",T288&lt;&gt;"Diesel"),AND(V288="Petrol",T288&lt;&gt;"Petrol",T288&lt;&gt;"Plug-in hybrid"),AND(V288="Electric",T288&lt;&gt;"Electric",T288&lt;&gt;"Plug-in hybrid"))),"Wrong fuel for this van, ",""),"")&amp;IFERROR(IF(AND(OR(V288="Diesel",V288="Petrol"),N(U288)&gt;0,G288*1&gt;N(U288)*(1+TankMargin)),"More than the tank holds, ",""),"")&amp;IF(AND(TRIM(D288&amp;"")&lt;&gt;"",Q288&lt;&gt;"",SUBSTITUTE(UPPER(Q288)," ","")&lt;&gt;R288),"Card used in another van, ","")&amp;IF(AND(TRIM(D288&amp;"")&lt;&gt;"",S288=0),"Not one of your vans, ","")&amp;IF(AND(A288&lt;&gt;"",R288="",O288&lt;&gt;"",P288=0),"Card not on your Vans list, ","")&amp;IF(N(Y288)&gt;1,"Filled twice that day, ","")&amp;IFERROR(IF(AND(AA288&lt;&gt;"",AA288&lt;MinMiles),"Only "&amp;TEXT(AA288,"#,##0")&amp;" miles since the previous fill, ",""),"")&amp;IFERROR(IF(AND(AB288&lt;&gt;"",N(AB288)&gt;0,I288*1&lt;N(AB288)),"Pump mileage lower than before, ",""),"")&amp;IFERROR(IF(AND(TRIM(I288&amp;"")&lt;&gt;"",TRIM(K288&amp;"")&lt;&gt;"",ABS(I288*1-K288*1)&gt;MileTolerance),"Pump mileage off from the odometer, ",""),"")&amp;IF(J288="No","No receipt from the driver, ","")&amp;IFERROR(IF(AND(W288&lt;&gt;"",OR(W288&lt;DayStart,W288&gt;DayEnd)),"Outside working hours, ",""),"")&amp;IFERROR(IF(AND(X288&lt;&gt;"",WEEKDAY(X288,2)=6,FlagSat="Yes"),"Saturday, ",""),"")&amp;IFERROR(IF(AND(X288&lt;&gt;"",WEEKDAY(X288,2)=7,FlagSun="Yes"),"Sunday, ",""),"")&amp;IF(AND(FlagPremium="Yes",OR(V288="Diesel",V288="Petrol"),OR(ISNUMBER(SEARCH("super",F288)),ISNUMBER(SEARCH("premium",F288)),ISNUMBER(SEARCH("ultimate",F288)),ISNUMBER(SEARCH("v-power",F288)),ISNUMBER(SEARCH("momentum",F288)),ISNUMBER(SEARCH("supreme",F288)))),"Premium fuel, ","")</f>
        <v/>
      </c>
      <c r="AD288" s="32" t="n">
        <f aca="false">IF(AC288="",0,1)</f>
        <v>0</v>
      </c>
      <c r="AE288" s="32" t="n">
        <f aca="false">IF(A288="",0,1)</f>
        <v>0</v>
      </c>
    </row>
    <row r="289" customFormat="false" ht="15" hidden="false" customHeight="false" outlineLevel="0" collapsed="false">
      <c r="A289" s="24"/>
      <c r="B289" s="25"/>
      <c r="C289" s="21"/>
      <c r="D289" s="19"/>
      <c r="E289" s="19"/>
      <c r="F289" s="19"/>
      <c r="G289" s="26"/>
      <c r="H289" s="27"/>
      <c r="I289" s="28"/>
      <c r="J289" s="19"/>
      <c r="K289" s="28"/>
      <c r="L289" s="29" t="str">
        <f aca="false">IF(AC289="","",LEFT(AC289,LEN(AC289)-2))</f>
        <v/>
      </c>
      <c r="M289" s="30"/>
      <c r="N289" s="30"/>
      <c r="O289" s="32" t="str">
        <f aca="false">IF(TRIM(C289&amp;"")="","",RIGHT(SUBSTITUTE(SUBSTITUTE(C289&amp;""," ",""),"*",""),4))</f>
        <v/>
      </c>
      <c r="P289" s="32" t="n">
        <f aca="false">IF(O289="",0,IFERROR(MATCH(O289,Vans!$D$2:$D$51,0),IFERROR(MATCH(VALUE(O289),Vans!$D$2:$D$51,0),0)))</f>
        <v>0</v>
      </c>
      <c r="Q289" s="32" t="str">
        <f aca="false">IF(P289=0,"",INDEX(Vans!$A$2:$A$51,P289)&amp;"")</f>
        <v/>
      </c>
      <c r="R289" s="32" t="str">
        <f aca="false">IF(A289="","",IF(TRIM(D289&amp;"")&lt;&gt;"",SUBSTITUTE(UPPER(TRIM(D289&amp;""))," ",""),SUBSTITUTE(UPPER(Q289)," ","")))</f>
        <v/>
      </c>
      <c r="S289" s="32" t="n">
        <f aca="false">IF(R289="",0,IFERROR(MATCH(R289,Vans!$G$2:$G$51,0),0))</f>
        <v>0</v>
      </c>
      <c r="T289" s="32" t="str">
        <f aca="false">IF(S289=0,"",INDEX(Vans!$B$2:$B$51,S289)&amp;"")</f>
        <v/>
      </c>
      <c r="U289" s="32" t="str">
        <f aca="false">IF(S289=0,"",INDEX(Vans!$C$2:$C$51,S289))</f>
        <v/>
      </c>
      <c r="V289" s="32" t="str">
        <f aca="false">IF(TRIM(F289&amp;"")="","",IF(ISNUMBER(SEARCH("adblue",F289)),"AdBlue",IF(OR(ISNUMBER(SEARCH("diesel",F289)),ISNUMBER(SEARCH("derv",F289)),ISNUMBER(SEARCH("ulsd",F289))),"Diesel",IF(OR(ISNUMBER(SEARCH("unleaded",F289)),ISNUMBER(SEARCH("petrol",F289)),ISNUMBER(SEARCH("ulp",F289))),"Petrol",IF(OR(ISNUMBER(SEARCH("electric",F289)),ISNUMBER(SEARCH("charg",F289)),ISNUMBER(SEARCH("kwh",F289))),"Electric","Other")))))</f>
        <v/>
      </c>
      <c r="W289" s="34" t="str">
        <f aca="false">IF(TRIM(B289&amp;"")&lt;&gt;"",IFERROR(MOD(B289*1,1),""),IF(A289="","",IFERROR(IF(MOD(A289*1,1)&gt;0,MOD(A289*1,1),""),"")))</f>
        <v/>
      </c>
      <c r="X289" s="35" t="str">
        <f aca="false">IF(A289="","",IFERROR(INT(A289*1),""))</f>
        <v/>
      </c>
      <c r="Y289" s="32" t="str">
        <f aca="false">IF(OR(X289="",NOT(OR(V289="Diesel",V289="Petrol"))),"",MAX(IF(O289="",0,COUNTIFS($O$2:$O$501,O289,$X$2:$X$501,X289,$V$2:$V$501,"Diesel")+COUNTIFS($O$2:$O$501,O289,$X$2:$X$501,X289,$V$2:$V$501,"Petrol")),IF(R289="",0,COUNTIFS($R$2:$R$501,R289,$X$2:$X$501,X289,$V$2:$V$501,"Diesel")+COUNTIFS($R$2:$R$501,R289,$X$2:$X$501,X289,$V$2:$V$501,"Petrol"))))</f>
        <v/>
      </c>
      <c r="Z289" s="32" t="str">
        <f aca="false">IF(OR(R289="",TRIM(I289&amp;"")="",NOT(OR(V289="Diesel",V289="Petrol"))),"",IFERROR(_xlfn.MAXIFS($I$2:$I$501,$R$2:$R$501,R289,$I$2:$I$501,"&lt;"&amp;I289,$V$2:$V$501,"&lt;&gt;AdBlue",$V$2:$V$501,"&lt;&gt;Other"),""))</f>
        <v/>
      </c>
      <c r="AA289" s="32" t="str">
        <f aca="false">IF(OR(Z289="",N(Z289)=0),"",I289-Z289)</f>
        <v/>
      </c>
      <c r="AB289" s="32" t="str">
        <f aca="false">IF(OR(R289="",TRIM(I289&amp;"")="",X289=""),"",IFERROR(_xlfn.MAXIFS($I$2:$I$501,$R$2:$R$501,R289,$X$2:$X$501,"&lt;"&amp;X289),""))</f>
        <v/>
      </c>
      <c r="AC289" s="32" t="str">
        <f aca="false">IF(V289="Other","Not fuel, ","")&amp;IFERROR(IF(AND(T289&lt;&gt;"",OR(AND(V289="Diesel",T289&lt;&gt;"Diesel"),AND(V289="Petrol",T289&lt;&gt;"Petrol",T289&lt;&gt;"Plug-in hybrid"),AND(V289="Electric",T289&lt;&gt;"Electric",T289&lt;&gt;"Plug-in hybrid"))),"Wrong fuel for this van, ",""),"")&amp;IFERROR(IF(AND(OR(V289="Diesel",V289="Petrol"),N(U289)&gt;0,G289*1&gt;N(U289)*(1+TankMargin)),"More than the tank holds, ",""),"")&amp;IF(AND(TRIM(D289&amp;"")&lt;&gt;"",Q289&lt;&gt;"",SUBSTITUTE(UPPER(Q289)," ","")&lt;&gt;R289),"Card used in another van, ","")&amp;IF(AND(TRIM(D289&amp;"")&lt;&gt;"",S289=0),"Not one of your vans, ","")&amp;IF(AND(A289&lt;&gt;"",R289="",O289&lt;&gt;"",P289=0),"Card not on your Vans list, ","")&amp;IF(N(Y289)&gt;1,"Filled twice that day, ","")&amp;IFERROR(IF(AND(AA289&lt;&gt;"",AA289&lt;MinMiles),"Only "&amp;TEXT(AA289,"#,##0")&amp;" miles since the previous fill, ",""),"")&amp;IFERROR(IF(AND(AB289&lt;&gt;"",N(AB289)&gt;0,I289*1&lt;N(AB289)),"Pump mileage lower than before, ",""),"")&amp;IFERROR(IF(AND(TRIM(I289&amp;"")&lt;&gt;"",TRIM(K289&amp;"")&lt;&gt;"",ABS(I289*1-K289*1)&gt;MileTolerance),"Pump mileage off from the odometer, ",""),"")&amp;IF(J289="No","No receipt from the driver, ","")&amp;IFERROR(IF(AND(W289&lt;&gt;"",OR(W289&lt;DayStart,W289&gt;DayEnd)),"Outside working hours, ",""),"")&amp;IFERROR(IF(AND(X289&lt;&gt;"",WEEKDAY(X289,2)=6,FlagSat="Yes"),"Saturday, ",""),"")&amp;IFERROR(IF(AND(X289&lt;&gt;"",WEEKDAY(X289,2)=7,FlagSun="Yes"),"Sunday, ",""),"")&amp;IF(AND(FlagPremium="Yes",OR(V289="Diesel",V289="Petrol"),OR(ISNUMBER(SEARCH("super",F289)),ISNUMBER(SEARCH("premium",F289)),ISNUMBER(SEARCH("ultimate",F289)),ISNUMBER(SEARCH("v-power",F289)),ISNUMBER(SEARCH("momentum",F289)),ISNUMBER(SEARCH("supreme",F289)))),"Premium fuel, ","")</f>
        <v/>
      </c>
      <c r="AD289" s="32" t="n">
        <f aca="false">IF(AC289="",0,1)</f>
        <v>0</v>
      </c>
      <c r="AE289" s="32" t="n">
        <f aca="false">IF(A289="",0,1)</f>
        <v>0</v>
      </c>
    </row>
    <row r="290" customFormat="false" ht="15" hidden="false" customHeight="false" outlineLevel="0" collapsed="false">
      <c r="A290" s="24"/>
      <c r="B290" s="25"/>
      <c r="C290" s="21"/>
      <c r="D290" s="19"/>
      <c r="E290" s="19"/>
      <c r="F290" s="19"/>
      <c r="G290" s="26"/>
      <c r="H290" s="27"/>
      <c r="I290" s="28"/>
      <c r="J290" s="19"/>
      <c r="K290" s="28"/>
      <c r="L290" s="29" t="str">
        <f aca="false">IF(AC290="","",LEFT(AC290,LEN(AC290)-2))</f>
        <v/>
      </c>
      <c r="M290" s="30"/>
      <c r="N290" s="30"/>
      <c r="O290" s="32" t="str">
        <f aca="false">IF(TRIM(C290&amp;"")="","",RIGHT(SUBSTITUTE(SUBSTITUTE(C290&amp;""," ",""),"*",""),4))</f>
        <v/>
      </c>
      <c r="P290" s="32" t="n">
        <f aca="false">IF(O290="",0,IFERROR(MATCH(O290,Vans!$D$2:$D$51,0),IFERROR(MATCH(VALUE(O290),Vans!$D$2:$D$51,0),0)))</f>
        <v>0</v>
      </c>
      <c r="Q290" s="32" t="str">
        <f aca="false">IF(P290=0,"",INDEX(Vans!$A$2:$A$51,P290)&amp;"")</f>
        <v/>
      </c>
      <c r="R290" s="32" t="str">
        <f aca="false">IF(A290="","",IF(TRIM(D290&amp;"")&lt;&gt;"",SUBSTITUTE(UPPER(TRIM(D290&amp;""))," ",""),SUBSTITUTE(UPPER(Q290)," ","")))</f>
        <v/>
      </c>
      <c r="S290" s="32" t="n">
        <f aca="false">IF(R290="",0,IFERROR(MATCH(R290,Vans!$G$2:$G$51,0),0))</f>
        <v>0</v>
      </c>
      <c r="T290" s="32" t="str">
        <f aca="false">IF(S290=0,"",INDEX(Vans!$B$2:$B$51,S290)&amp;"")</f>
        <v/>
      </c>
      <c r="U290" s="32" t="str">
        <f aca="false">IF(S290=0,"",INDEX(Vans!$C$2:$C$51,S290))</f>
        <v/>
      </c>
      <c r="V290" s="32" t="str">
        <f aca="false">IF(TRIM(F290&amp;"")="","",IF(ISNUMBER(SEARCH("adblue",F290)),"AdBlue",IF(OR(ISNUMBER(SEARCH("diesel",F290)),ISNUMBER(SEARCH("derv",F290)),ISNUMBER(SEARCH("ulsd",F290))),"Diesel",IF(OR(ISNUMBER(SEARCH("unleaded",F290)),ISNUMBER(SEARCH("petrol",F290)),ISNUMBER(SEARCH("ulp",F290))),"Petrol",IF(OR(ISNUMBER(SEARCH("electric",F290)),ISNUMBER(SEARCH("charg",F290)),ISNUMBER(SEARCH("kwh",F290))),"Electric","Other")))))</f>
        <v/>
      </c>
      <c r="W290" s="34" t="str">
        <f aca="false">IF(TRIM(B290&amp;"")&lt;&gt;"",IFERROR(MOD(B290*1,1),""),IF(A290="","",IFERROR(IF(MOD(A290*1,1)&gt;0,MOD(A290*1,1),""),"")))</f>
        <v/>
      </c>
      <c r="X290" s="35" t="str">
        <f aca="false">IF(A290="","",IFERROR(INT(A290*1),""))</f>
        <v/>
      </c>
      <c r="Y290" s="32" t="str">
        <f aca="false">IF(OR(X290="",NOT(OR(V290="Diesel",V290="Petrol"))),"",MAX(IF(O290="",0,COUNTIFS($O$2:$O$501,O290,$X$2:$X$501,X290,$V$2:$V$501,"Diesel")+COUNTIFS($O$2:$O$501,O290,$X$2:$X$501,X290,$V$2:$V$501,"Petrol")),IF(R290="",0,COUNTIFS($R$2:$R$501,R290,$X$2:$X$501,X290,$V$2:$V$501,"Diesel")+COUNTIFS($R$2:$R$501,R290,$X$2:$X$501,X290,$V$2:$V$501,"Petrol"))))</f>
        <v/>
      </c>
      <c r="Z290" s="32" t="str">
        <f aca="false">IF(OR(R290="",TRIM(I290&amp;"")="",NOT(OR(V290="Diesel",V290="Petrol"))),"",IFERROR(_xlfn.MAXIFS($I$2:$I$501,$R$2:$R$501,R290,$I$2:$I$501,"&lt;"&amp;I290,$V$2:$V$501,"&lt;&gt;AdBlue",$V$2:$V$501,"&lt;&gt;Other"),""))</f>
        <v/>
      </c>
      <c r="AA290" s="32" t="str">
        <f aca="false">IF(OR(Z290="",N(Z290)=0),"",I290-Z290)</f>
        <v/>
      </c>
      <c r="AB290" s="32" t="str">
        <f aca="false">IF(OR(R290="",TRIM(I290&amp;"")="",X290=""),"",IFERROR(_xlfn.MAXIFS($I$2:$I$501,$R$2:$R$501,R290,$X$2:$X$501,"&lt;"&amp;X290),""))</f>
        <v/>
      </c>
      <c r="AC290" s="32" t="str">
        <f aca="false">IF(V290="Other","Not fuel, ","")&amp;IFERROR(IF(AND(T290&lt;&gt;"",OR(AND(V290="Diesel",T290&lt;&gt;"Diesel"),AND(V290="Petrol",T290&lt;&gt;"Petrol",T290&lt;&gt;"Plug-in hybrid"),AND(V290="Electric",T290&lt;&gt;"Electric",T290&lt;&gt;"Plug-in hybrid"))),"Wrong fuel for this van, ",""),"")&amp;IFERROR(IF(AND(OR(V290="Diesel",V290="Petrol"),N(U290)&gt;0,G290*1&gt;N(U290)*(1+TankMargin)),"More than the tank holds, ",""),"")&amp;IF(AND(TRIM(D290&amp;"")&lt;&gt;"",Q290&lt;&gt;"",SUBSTITUTE(UPPER(Q290)," ","")&lt;&gt;R290),"Card used in another van, ","")&amp;IF(AND(TRIM(D290&amp;"")&lt;&gt;"",S290=0),"Not one of your vans, ","")&amp;IF(AND(A290&lt;&gt;"",R290="",O290&lt;&gt;"",P290=0),"Card not on your Vans list, ","")&amp;IF(N(Y290)&gt;1,"Filled twice that day, ","")&amp;IFERROR(IF(AND(AA290&lt;&gt;"",AA290&lt;MinMiles),"Only "&amp;TEXT(AA290,"#,##0")&amp;" miles since the previous fill, ",""),"")&amp;IFERROR(IF(AND(AB290&lt;&gt;"",N(AB290)&gt;0,I290*1&lt;N(AB290)),"Pump mileage lower than before, ",""),"")&amp;IFERROR(IF(AND(TRIM(I290&amp;"")&lt;&gt;"",TRIM(K290&amp;"")&lt;&gt;"",ABS(I290*1-K290*1)&gt;MileTolerance),"Pump mileage off from the odometer, ",""),"")&amp;IF(J290="No","No receipt from the driver, ","")&amp;IFERROR(IF(AND(W290&lt;&gt;"",OR(W290&lt;DayStart,W290&gt;DayEnd)),"Outside working hours, ",""),"")&amp;IFERROR(IF(AND(X290&lt;&gt;"",WEEKDAY(X290,2)=6,FlagSat="Yes"),"Saturday, ",""),"")&amp;IFERROR(IF(AND(X290&lt;&gt;"",WEEKDAY(X290,2)=7,FlagSun="Yes"),"Sunday, ",""),"")&amp;IF(AND(FlagPremium="Yes",OR(V290="Diesel",V290="Petrol"),OR(ISNUMBER(SEARCH("super",F290)),ISNUMBER(SEARCH("premium",F290)),ISNUMBER(SEARCH("ultimate",F290)),ISNUMBER(SEARCH("v-power",F290)),ISNUMBER(SEARCH("momentum",F290)),ISNUMBER(SEARCH("supreme",F290)))),"Premium fuel, ","")</f>
        <v/>
      </c>
      <c r="AD290" s="32" t="n">
        <f aca="false">IF(AC290="",0,1)</f>
        <v>0</v>
      </c>
      <c r="AE290" s="32" t="n">
        <f aca="false">IF(A290="",0,1)</f>
        <v>0</v>
      </c>
    </row>
    <row r="291" customFormat="false" ht="15" hidden="false" customHeight="false" outlineLevel="0" collapsed="false">
      <c r="A291" s="24"/>
      <c r="B291" s="25"/>
      <c r="C291" s="21"/>
      <c r="D291" s="19"/>
      <c r="E291" s="19"/>
      <c r="F291" s="19"/>
      <c r="G291" s="26"/>
      <c r="H291" s="27"/>
      <c r="I291" s="28"/>
      <c r="J291" s="19"/>
      <c r="K291" s="28"/>
      <c r="L291" s="29" t="str">
        <f aca="false">IF(AC291="","",LEFT(AC291,LEN(AC291)-2))</f>
        <v/>
      </c>
      <c r="M291" s="30"/>
      <c r="N291" s="30"/>
      <c r="O291" s="32" t="str">
        <f aca="false">IF(TRIM(C291&amp;"")="","",RIGHT(SUBSTITUTE(SUBSTITUTE(C291&amp;""," ",""),"*",""),4))</f>
        <v/>
      </c>
      <c r="P291" s="32" t="n">
        <f aca="false">IF(O291="",0,IFERROR(MATCH(O291,Vans!$D$2:$D$51,0),IFERROR(MATCH(VALUE(O291),Vans!$D$2:$D$51,0),0)))</f>
        <v>0</v>
      </c>
      <c r="Q291" s="32" t="str">
        <f aca="false">IF(P291=0,"",INDEX(Vans!$A$2:$A$51,P291)&amp;"")</f>
        <v/>
      </c>
      <c r="R291" s="32" t="str">
        <f aca="false">IF(A291="","",IF(TRIM(D291&amp;"")&lt;&gt;"",SUBSTITUTE(UPPER(TRIM(D291&amp;""))," ",""),SUBSTITUTE(UPPER(Q291)," ","")))</f>
        <v/>
      </c>
      <c r="S291" s="32" t="n">
        <f aca="false">IF(R291="",0,IFERROR(MATCH(R291,Vans!$G$2:$G$51,0),0))</f>
        <v>0</v>
      </c>
      <c r="T291" s="32" t="str">
        <f aca="false">IF(S291=0,"",INDEX(Vans!$B$2:$B$51,S291)&amp;"")</f>
        <v/>
      </c>
      <c r="U291" s="32" t="str">
        <f aca="false">IF(S291=0,"",INDEX(Vans!$C$2:$C$51,S291))</f>
        <v/>
      </c>
      <c r="V291" s="32" t="str">
        <f aca="false">IF(TRIM(F291&amp;"")="","",IF(ISNUMBER(SEARCH("adblue",F291)),"AdBlue",IF(OR(ISNUMBER(SEARCH("diesel",F291)),ISNUMBER(SEARCH("derv",F291)),ISNUMBER(SEARCH("ulsd",F291))),"Diesel",IF(OR(ISNUMBER(SEARCH("unleaded",F291)),ISNUMBER(SEARCH("petrol",F291)),ISNUMBER(SEARCH("ulp",F291))),"Petrol",IF(OR(ISNUMBER(SEARCH("electric",F291)),ISNUMBER(SEARCH("charg",F291)),ISNUMBER(SEARCH("kwh",F291))),"Electric","Other")))))</f>
        <v/>
      </c>
      <c r="W291" s="34" t="str">
        <f aca="false">IF(TRIM(B291&amp;"")&lt;&gt;"",IFERROR(MOD(B291*1,1),""),IF(A291="","",IFERROR(IF(MOD(A291*1,1)&gt;0,MOD(A291*1,1),""),"")))</f>
        <v/>
      </c>
      <c r="X291" s="35" t="str">
        <f aca="false">IF(A291="","",IFERROR(INT(A291*1),""))</f>
        <v/>
      </c>
      <c r="Y291" s="32" t="str">
        <f aca="false">IF(OR(X291="",NOT(OR(V291="Diesel",V291="Petrol"))),"",MAX(IF(O291="",0,COUNTIFS($O$2:$O$501,O291,$X$2:$X$501,X291,$V$2:$V$501,"Diesel")+COUNTIFS($O$2:$O$501,O291,$X$2:$X$501,X291,$V$2:$V$501,"Petrol")),IF(R291="",0,COUNTIFS($R$2:$R$501,R291,$X$2:$X$501,X291,$V$2:$V$501,"Diesel")+COUNTIFS($R$2:$R$501,R291,$X$2:$X$501,X291,$V$2:$V$501,"Petrol"))))</f>
        <v/>
      </c>
      <c r="Z291" s="32" t="str">
        <f aca="false">IF(OR(R291="",TRIM(I291&amp;"")="",NOT(OR(V291="Diesel",V291="Petrol"))),"",IFERROR(_xlfn.MAXIFS($I$2:$I$501,$R$2:$R$501,R291,$I$2:$I$501,"&lt;"&amp;I291,$V$2:$V$501,"&lt;&gt;AdBlue",$V$2:$V$501,"&lt;&gt;Other"),""))</f>
        <v/>
      </c>
      <c r="AA291" s="32" t="str">
        <f aca="false">IF(OR(Z291="",N(Z291)=0),"",I291-Z291)</f>
        <v/>
      </c>
      <c r="AB291" s="32" t="str">
        <f aca="false">IF(OR(R291="",TRIM(I291&amp;"")="",X291=""),"",IFERROR(_xlfn.MAXIFS($I$2:$I$501,$R$2:$R$501,R291,$X$2:$X$501,"&lt;"&amp;X291),""))</f>
        <v/>
      </c>
      <c r="AC291" s="32" t="str">
        <f aca="false">IF(V291="Other","Not fuel, ","")&amp;IFERROR(IF(AND(T291&lt;&gt;"",OR(AND(V291="Diesel",T291&lt;&gt;"Diesel"),AND(V291="Petrol",T291&lt;&gt;"Petrol",T291&lt;&gt;"Plug-in hybrid"),AND(V291="Electric",T291&lt;&gt;"Electric",T291&lt;&gt;"Plug-in hybrid"))),"Wrong fuel for this van, ",""),"")&amp;IFERROR(IF(AND(OR(V291="Diesel",V291="Petrol"),N(U291)&gt;0,G291*1&gt;N(U291)*(1+TankMargin)),"More than the tank holds, ",""),"")&amp;IF(AND(TRIM(D291&amp;"")&lt;&gt;"",Q291&lt;&gt;"",SUBSTITUTE(UPPER(Q291)," ","")&lt;&gt;R291),"Card used in another van, ","")&amp;IF(AND(TRIM(D291&amp;"")&lt;&gt;"",S291=0),"Not one of your vans, ","")&amp;IF(AND(A291&lt;&gt;"",R291="",O291&lt;&gt;"",P291=0),"Card not on your Vans list, ","")&amp;IF(N(Y291)&gt;1,"Filled twice that day, ","")&amp;IFERROR(IF(AND(AA291&lt;&gt;"",AA291&lt;MinMiles),"Only "&amp;TEXT(AA291,"#,##0")&amp;" miles since the previous fill, ",""),"")&amp;IFERROR(IF(AND(AB291&lt;&gt;"",N(AB291)&gt;0,I291*1&lt;N(AB291)),"Pump mileage lower than before, ",""),"")&amp;IFERROR(IF(AND(TRIM(I291&amp;"")&lt;&gt;"",TRIM(K291&amp;"")&lt;&gt;"",ABS(I291*1-K291*1)&gt;MileTolerance),"Pump mileage off from the odometer, ",""),"")&amp;IF(J291="No","No receipt from the driver, ","")&amp;IFERROR(IF(AND(W291&lt;&gt;"",OR(W291&lt;DayStart,W291&gt;DayEnd)),"Outside working hours, ",""),"")&amp;IFERROR(IF(AND(X291&lt;&gt;"",WEEKDAY(X291,2)=6,FlagSat="Yes"),"Saturday, ",""),"")&amp;IFERROR(IF(AND(X291&lt;&gt;"",WEEKDAY(X291,2)=7,FlagSun="Yes"),"Sunday, ",""),"")&amp;IF(AND(FlagPremium="Yes",OR(V291="Diesel",V291="Petrol"),OR(ISNUMBER(SEARCH("super",F291)),ISNUMBER(SEARCH("premium",F291)),ISNUMBER(SEARCH("ultimate",F291)),ISNUMBER(SEARCH("v-power",F291)),ISNUMBER(SEARCH("momentum",F291)),ISNUMBER(SEARCH("supreme",F291)))),"Premium fuel, ","")</f>
        <v/>
      </c>
      <c r="AD291" s="32" t="n">
        <f aca="false">IF(AC291="",0,1)</f>
        <v>0</v>
      </c>
      <c r="AE291" s="32" t="n">
        <f aca="false">IF(A291="",0,1)</f>
        <v>0</v>
      </c>
    </row>
    <row r="292" customFormat="false" ht="15" hidden="false" customHeight="false" outlineLevel="0" collapsed="false">
      <c r="A292" s="24"/>
      <c r="B292" s="25"/>
      <c r="C292" s="21"/>
      <c r="D292" s="19"/>
      <c r="E292" s="19"/>
      <c r="F292" s="19"/>
      <c r="G292" s="26"/>
      <c r="H292" s="27"/>
      <c r="I292" s="28"/>
      <c r="J292" s="19"/>
      <c r="K292" s="28"/>
      <c r="L292" s="29" t="str">
        <f aca="false">IF(AC292="","",LEFT(AC292,LEN(AC292)-2))</f>
        <v/>
      </c>
      <c r="M292" s="30"/>
      <c r="N292" s="30"/>
      <c r="O292" s="32" t="str">
        <f aca="false">IF(TRIM(C292&amp;"")="","",RIGHT(SUBSTITUTE(SUBSTITUTE(C292&amp;""," ",""),"*",""),4))</f>
        <v/>
      </c>
      <c r="P292" s="32" t="n">
        <f aca="false">IF(O292="",0,IFERROR(MATCH(O292,Vans!$D$2:$D$51,0),IFERROR(MATCH(VALUE(O292),Vans!$D$2:$D$51,0),0)))</f>
        <v>0</v>
      </c>
      <c r="Q292" s="32" t="str">
        <f aca="false">IF(P292=0,"",INDEX(Vans!$A$2:$A$51,P292)&amp;"")</f>
        <v/>
      </c>
      <c r="R292" s="32" t="str">
        <f aca="false">IF(A292="","",IF(TRIM(D292&amp;"")&lt;&gt;"",SUBSTITUTE(UPPER(TRIM(D292&amp;""))," ",""),SUBSTITUTE(UPPER(Q292)," ","")))</f>
        <v/>
      </c>
      <c r="S292" s="32" t="n">
        <f aca="false">IF(R292="",0,IFERROR(MATCH(R292,Vans!$G$2:$G$51,0),0))</f>
        <v>0</v>
      </c>
      <c r="T292" s="32" t="str">
        <f aca="false">IF(S292=0,"",INDEX(Vans!$B$2:$B$51,S292)&amp;"")</f>
        <v/>
      </c>
      <c r="U292" s="32" t="str">
        <f aca="false">IF(S292=0,"",INDEX(Vans!$C$2:$C$51,S292))</f>
        <v/>
      </c>
      <c r="V292" s="32" t="str">
        <f aca="false">IF(TRIM(F292&amp;"")="","",IF(ISNUMBER(SEARCH("adblue",F292)),"AdBlue",IF(OR(ISNUMBER(SEARCH("diesel",F292)),ISNUMBER(SEARCH("derv",F292)),ISNUMBER(SEARCH("ulsd",F292))),"Diesel",IF(OR(ISNUMBER(SEARCH("unleaded",F292)),ISNUMBER(SEARCH("petrol",F292)),ISNUMBER(SEARCH("ulp",F292))),"Petrol",IF(OR(ISNUMBER(SEARCH("electric",F292)),ISNUMBER(SEARCH("charg",F292)),ISNUMBER(SEARCH("kwh",F292))),"Electric","Other")))))</f>
        <v/>
      </c>
      <c r="W292" s="34" t="str">
        <f aca="false">IF(TRIM(B292&amp;"")&lt;&gt;"",IFERROR(MOD(B292*1,1),""),IF(A292="","",IFERROR(IF(MOD(A292*1,1)&gt;0,MOD(A292*1,1),""),"")))</f>
        <v/>
      </c>
      <c r="X292" s="35" t="str">
        <f aca="false">IF(A292="","",IFERROR(INT(A292*1),""))</f>
        <v/>
      </c>
      <c r="Y292" s="32" t="str">
        <f aca="false">IF(OR(X292="",NOT(OR(V292="Diesel",V292="Petrol"))),"",MAX(IF(O292="",0,COUNTIFS($O$2:$O$501,O292,$X$2:$X$501,X292,$V$2:$V$501,"Diesel")+COUNTIFS($O$2:$O$501,O292,$X$2:$X$501,X292,$V$2:$V$501,"Petrol")),IF(R292="",0,COUNTIFS($R$2:$R$501,R292,$X$2:$X$501,X292,$V$2:$V$501,"Diesel")+COUNTIFS($R$2:$R$501,R292,$X$2:$X$501,X292,$V$2:$V$501,"Petrol"))))</f>
        <v/>
      </c>
      <c r="Z292" s="32" t="str">
        <f aca="false">IF(OR(R292="",TRIM(I292&amp;"")="",NOT(OR(V292="Diesel",V292="Petrol"))),"",IFERROR(_xlfn.MAXIFS($I$2:$I$501,$R$2:$R$501,R292,$I$2:$I$501,"&lt;"&amp;I292,$V$2:$V$501,"&lt;&gt;AdBlue",$V$2:$V$501,"&lt;&gt;Other"),""))</f>
        <v/>
      </c>
      <c r="AA292" s="32" t="str">
        <f aca="false">IF(OR(Z292="",N(Z292)=0),"",I292-Z292)</f>
        <v/>
      </c>
      <c r="AB292" s="32" t="str">
        <f aca="false">IF(OR(R292="",TRIM(I292&amp;"")="",X292=""),"",IFERROR(_xlfn.MAXIFS($I$2:$I$501,$R$2:$R$501,R292,$X$2:$X$501,"&lt;"&amp;X292),""))</f>
        <v/>
      </c>
      <c r="AC292" s="32" t="str">
        <f aca="false">IF(V292="Other","Not fuel, ","")&amp;IFERROR(IF(AND(T292&lt;&gt;"",OR(AND(V292="Diesel",T292&lt;&gt;"Diesel"),AND(V292="Petrol",T292&lt;&gt;"Petrol",T292&lt;&gt;"Plug-in hybrid"),AND(V292="Electric",T292&lt;&gt;"Electric",T292&lt;&gt;"Plug-in hybrid"))),"Wrong fuel for this van, ",""),"")&amp;IFERROR(IF(AND(OR(V292="Diesel",V292="Petrol"),N(U292)&gt;0,G292*1&gt;N(U292)*(1+TankMargin)),"More than the tank holds, ",""),"")&amp;IF(AND(TRIM(D292&amp;"")&lt;&gt;"",Q292&lt;&gt;"",SUBSTITUTE(UPPER(Q292)," ","")&lt;&gt;R292),"Card used in another van, ","")&amp;IF(AND(TRIM(D292&amp;"")&lt;&gt;"",S292=0),"Not one of your vans, ","")&amp;IF(AND(A292&lt;&gt;"",R292="",O292&lt;&gt;"",P292=0),"Card not on your Vans list, ","")&amp;IF(N(Y292)&gt;1,"Filled twice that day, ","")&amp;IFERROR(IF(AND(AA292&lt;&gt;"",AA292&lt;MinMiles),"Only "&amp;TEXT(AA292,"#,##0")&amp;" miles since the previous fill, ",""),"")&amp;IFERROR(IF(AND(AB292&lt;&gt;"",N(AB292)&gt;0,I292*1&lt;N(AB292)),"Pump mileage lower than before, ",""),"")&amp;IFERROR(IF(AND(TRIM(I292&amp;"")&lt;&gt;"",TRIM(K292&amp;"")&lt;&gt;"",ABS(I292*1-K292*1)&gt;MileTolerance),"Pump mileage off from the odometer, ",""),"")&amp;IF(J292="No","No receipt from the driver, ","")&amp;IFERROR(IF(AND(W292&lt;&gt;"",OR(W292&lt;DayStart,W292&gt;DayEnd)),"Outside working hours, ",""),"")&amp;IFERROR(IF(AND(X292&lt;&gt;"",WEEKDAY(X292,2)=6,FlagSat="Yes"),"Saturday, ",""),"")&amp;IFERROR(IF(AND(X292&lt;&gt;"",WEEKDAY(X292,2)=7,FlagSun="Yes"),"Sunday, ",""),"")&amp;IF(AND(FlagPremium="Yes",OR(V292="Diesel",V292="Petrol"),OR(ISNUMBER(SEARCH("super",F292)),ISNUMBER(SEARCH("premium",F292)),ISNUMBER(SEARCH("ultimate",F292)),ISNUMBER(SEARCH("v-power",F292)),ISNUMBER(SEARCH("momentum",F292)),ISNUMBER(SEARCH("supreme",F292)))),"Premium fuel, ","")</f>
        <v/>
      </c>
      <c r="AD292" s="32" t="n">
        <f aca="false">IF(AC292="",0,1)</f>
        <v>0</v>
      </c>
      <c r="AE292" s="32" t="n">
        <f aca="false">IF(A292="",0,1)</f>
        <v>0</v>
      </c>
    </row>
    <row r="293" customFormat="false" ht="15" hidden="false" customHeight="false" outlineLevel="0" collapsed="false">
      <c r="A293" s="24"/>
      <c r="B293" s="25"/>
      <c r="C293" s="21"/>
      <c r="D293" s="19"/>
      <c r="E293" s="19"/>
      <c r="F293" s="19"/>
      <c r="G293" s="26"/>
      <c r="H293" s="27"/>
      <c r="I293" s="28"/>
      <c r="J293" s="19"/>
      <c r="K293" s="28"/>
      <c r="L293" s="29" t="str">
        <f aca="false">IF(AC293="","",LEFT(AC293,LEN(AC293)-2))</f>
        <v/>
      </c>
      <c r="M293" s="30"/>
      <c r="N293" s="30"/>
      <c r="O293" s="32" t="str">
        <f aca="false">IF(TRIM(C293&amp;"")="","",RIGHT(SUBSTITUTE(SUBSTITUTE(C293&amp;""," ",""),"*",""),4))</f>
        <v/>
      </c>
      <c r="P293" s="32" t="n">
        <f aca="false">IF(O293="",0,IFERROR(MATCH(O293,Vans!$D$2:$D$51,0),IFERROR(MATCH(VALUE(O293),Vans!$D$2:$D$51,0),0)))</f>
        <v>0</v>
      </c>
      <c r="Q293" s="32" t="str">
        <f aca="false">IF(P293=0,"",INDEX(Vans!$A$2:$A$51,P293)&amp;"")</f>
        <v/>
      </c>
      <c r="R293" s="32" t="str">
        <f aca="false">IF(A293="","",IF(TRIM(D293&amp;"")&lt;&gt;"",SUBSTITUTE(UPPER(TRIM(D293&amp;""))," ",""),SUBSTITUTE(UPPER(Q293)," ","")))</f>
        <v/>
      </c>
      <c r="S293" s="32" t="n">
        <f aca="false">IF(R293="",0,IFERROR(MATCH(R293,Vans!$G$2:$G$51,0),0))</f>
        <v>0</v>
      </c>
      <c r="T293" s="32" t="str">
        <f aca="false">IF(S293=0,"",INDEX(Vans!$B$2:$B$51,S293)&amp;"")</f>
        <v/>
      </c>
      <c r="U293" s="32" t="str">
        <f aca="false">IF(S293=0,"",INDEX(Vans!$C$2:$C$51,S293))</f>
        <v/>
      </c>
      <c r="V293" s="32" t="str">
        <f aca="false">IF(TRIM(F293&amp;"")="","",IF(ISNUMBER(SEARCH("adblue",F293)),"AdBlue",IF(OR(ISNUMBER(SEARCH("diesel",F293)),ISNUMBER(SEARCH("derv",F293)),ISNUMBER(SEARCH("ulsd",F293))),"Diesel",IF(OR(ISNUMBER(SEARCH("unleaded",F293)),ISNUMBER(SEARCH("petrol",F293)),ISNUMBER(SEARCH("ulp",F293))),"Petrol",IF(OR(ISNUMBER(SEARCH("electric",F293)),ISNUMBER(SEARCH("charg",F293)),ISNUMBER(SEARCH("kwh",F293))),"Electric","Other")))))</f>
        <v/>
      </c>
      <c r="W293" s="34" t="str">
        <f aca="false">IF(TRIM(B293&amp;"")&lt;&gt;"",IFERROR(MOD(B293*1,1),""),IF(A293="","",IFERROR(IF(MOD(A293*1,1)&gt;0,MOD(A293*1,1),""),"")))</f>
        <v/>
      </c>
      <c r="X293" s="35" t="str">
        <f aca="false">IF(A293="","",IFERROR(INT(A293*1),""))</f>
        <v/>
      </c>
      <c r="Y293" s="32" t="str">
        <f aca="false">IF(OR(X293="",NOT(OR(V293="Diesel",V293="Petrol"))),"",MAX(IF(O293="",0,COUNTIFS($O$2:$O$501,O293,$X$2:$X$501,X293,$V$2:$V$501,"Diesel")+COUNTIFS($O$2:$O$501,O293,$X$2:$X$501,X293,$V$2:$V$501,"Petrol")),IF(R293="",0,COUNTIFS($R$2:$R$501,R293,$X$2:$X$501,X293,$V$2:$V$501,"Diesel")+COUNTIFS($R$2:$R$501,R293,$X$2:$X$501,X293,$V$2:$V$501,"Petrol"))))</f>
        <v/>
      </c>
      <c r="Z293" s="32" t="str">
        <f aca="false">IF(OR(R293="",TRIM(I293&amp;"")="",NOT(OR(V293="Diesel",V293="Petrol"))),"",IFERROR(_xlfn.MAXIFS($I$2:$I$501,$R$2:$R$501,R293,$I$2:$I$501,"&lt;"&amp;I293,$V$2:$V$501,"&lt;&gt;AdBlue",$V$2:$V$501,"&lt;&gt;Other"),""))</f>
        <v/>
      </c>
      <c r="AA293" s="32" t="str">
        <f aca="false">IF(OR(Z293="",N(Z293)=0),"",I293-Z293)</f>
        <v/>
      </c>
      <c r="AB293" s="32" t="str">
        <f aca="false">IF(OR(R293="",TRIM(I293&amp;"")="",X293=""),"",IFERROR(_xlfn.MAXIFS($I$2:$I$501,$R$2:$R$501,R293,$X$2:$X$501,"&lt;"&amp;X293),""))</f>
        <v/>
      </c>
      <c r="AC293" s="32" t="str">
        <f aca="false">IF(V293="Other","Not fuel, ","")&amp;IFERROR(IF(AND(T293&lt;&gt;"",OR(AND(V293="Diesel",T293&lt;&gt;"Diesel"),AND(V293="Petrol",T293&lt;&gt;"Petrol",T293&lt;&gt;"Plug-in hybrid"),AND(V293="Electric",T293&lt;&gt;"Electric",T293&lt;&gt;"Plug-in hybrid"))),"Wrong fuel for this van, ",""),"")&amp;IFERROR(IF(AND(OR(V293="Diesel",V293="Petrol"),N(U293)&gt;0,G293*1&gt;N(U293)*(1+TankMargin)),"More than the tank holds, ",""),"")&amp;IF(AND(TRIM(D293&amp;"")&lt;&gt;"",Q293&lt;&gt;"",SUBSTITUTE(UPPER(Q293)," ","")&lt;&gt;R293),"Card used in another van, ","")&amp;IF(AND(TRIM(D293&amp;"")&lt;&gt;"",S293=0),"Not one of your vans, ","")&amp;IF(AND(A293&lt;&gt;"",R293="",O293&lt;&gt;"",P293=0),"Card not on your Vans list, ","")&amp;IF(N(Y293)&gt;1,"Filled twice that day, ","")&amp;IFERROR(IF(AND(AA293&lt;&gt;"",AA293&lt;MinMiles),"Only "&amp;TEXT(AA293,"#,##0")&amp;" miles since the previous fill, ",""),"")&amp;IFERROR(IF(AND(AB293&lt;&gt;"",N(AB293)&gt;0,I293*1&lt;N(AB293)),"Pump mileage lower than before, ",""),"")&amp;IFERROR(IF(AND(TRIM(I293&amp;"")&lt;&gt;"",TRIM(K293&amp;"")&lt;&gt;"",ABS(I293*1-K293*1)&gt;MileTolerance),"Pump mileage off from the odometer, ",""),"")&amp;IF(J293="No","No receipt from the driver, ","")&amp;IFERROR(IF(AND(W293&lt;&gt;"",OR(W293&lt;DayStart,W293&gt;DayEnd)),"Outside working hours, ",""),"")&amp;IFERROR(IF(AND(X293&lt;&gt;"",WEEKDAY(X293,2)=6,FlagSat="Yes"),"Saturday, ",""),"")&amp;IFERROR(IF(AND(X293&lt;&gt;"",WEEKDAY(X293,2)=7,FlagSun="Yes"),"Sunday, ",""),"")&amp;IF(AND(FlagPremium="Yes",OR(V293="Diesel",V293="Petrol"),OR(ISNUMBER(SEARCH("super",F293)),ISNUMBER(SEARCH("premium",F293)),ISNUMBER(SEARCH("ultimate",F293)),ISNUMBER(SEARCH("v-power",F293)),ISNUMBER(SEARCH("momentum",F293)),ISNUMBER(SEARCH("supreme",F293)))),"Premium fuel, ","")</f>
        <v/>
      </c>
      <c r="AD293" s="32" t="n">
        <f aca="false">IF(AC293="",0,1)</f>
        <v>0</v>
      </c>
      <c r="AE293" s="32" t="n">
        <f aca="false">IF(A293="",0,1)</f>
        <v>0</v>
      </c>
    </row>
    <row r="294" customFormat="false" ht="15" hidden="false" customHeight="false" outlineLevel="0" collapsed="false">
      <c r="A294" s="24"/>
      <c r="B294" s="25"/>
      <c r="C294" s="21"/>
      <c r="D294" s="19"/>
      <c r="E294" s="19"/>
      <c r="F294" s="19"/>
      <c r="G294" s="26"/>
      <c r="H294" s="27"/>
      <c r="I294" s="28"/>
      <c r="J294" s="19"/>
      <c r="K294" s="28"/>
      <c r="L294" s="29" t="str">
        <f aca="false">IF(AC294="","",LEFT(AC294,LEN(AC294)-2))</f>
        <v/>
      </c>
      <c r="M294" s="30"/>
      <c r="N294" s="30"/>
      <c r="O294" s="32" t="str">
        <f aca="false">IF(TRIM(C294&amp;"")="","",RIGHT(SUBSTITUTE(SUBSTITUTE(C294&amp;""," ",""),"*",""),4))</f>
        <v/>
      </c>
      <c r="P294" s="32" t="n">
        <f aca="false">IF(O294="",0,IFERROR(MATCH(O294,Vans!$D$2:$D$51,0),IFERROR(MATCH(VALUE(O294),Vans!$D$2:$D$51,0),0)))</f>
        <v>0</v>
      </c>
      <c r="Q294" s="32" t="str">
        <f aca="false">IF(P294=0,"",INDEX(Vans!$A$2:$A$51,P294)&amp;"")</f>
        <v/>
      </c>
      <c r="R294" s="32" t="str">
        <f aca="false">IF(A294="","",IF(TRIM(D294&amp;"")&lt;&gt;"",SUBSTITUTE(UPPER(TRIM(D294&amp;""))," ",""),SUBSTITUTE(UPPER(Q294)," ","")))</f>
        <v/>
      </c>
      <c r="S294" s="32" t="n">
        <f aca="false">IF(R294="",0,IFERROR(MATCH(R294,Vans!$G$2:$G$51,0),0))</f>
        <v>0</v>
      </c>
      <c r="T294" s="32" t="str">
        <f aca="false">IF(S294=0,"",INDEX(Vans!$B$2:$B$51,S294)&amp;"")</f>
        <v/>
      </c>
      <c r="U294" s="32" t="str">
        <f aca="false">IF(S294=0,"",INDEX(Vans!$C$2:$C$51,S294))</f>
        <v/>
      </c>
      <c r="V294" s="32" t="str">
        <f aca="false">IF(TRIM(F294&amp;"")="","",IF(ISNUMBER(SEARCH("adblue",F294)),"AdBlue",IF(OR(ISNUMBER(SEARCH("diesel",F294)),ISNUMBER(SEARCH("derv",F294)),ISNUMBER(SEARCH("ulsd",F294))),"Diesel",IF(OR(ISNUMBER(SEARCH("unleaded",F294)),ISNUMBER(SEARCH("petrol",F294)),ISNUMBER(SEARCH("ulp",F294))),"Petrol",IF(OR(ISNUMBER(SEARCH("electric",F294)),ISNUMBER(SEARCH("charg",F294)),ISNUMBER(SEARCH("kwh",F294))),"Electric","Other")))))</f>
        <v/>
      </c>
      <c r="W294" s="34" t="str">
        <f aca="false">IF(TRIM(B294&amp;"")&lt;&gt;"",IFERROR(MOD(B294*1,1),""),IF(A294="","",IFERROR(IF(MOD(A294*1,1)&gt;0,MOD(A294*1,1),""),"")))</f>
        <v/>
      </c>
      <c r="X294" s="35" t="str">
        <f aca="false">IF(A294="","",IFERROR(INT(A294*1),""))</f>
        <v/>
      </c>
      <c r="Y294" s="32" t="str">
        <f aca="false">IF(OR(X294="",NOT(OR(V294="Diesel",V294="Petrol"))),"",MAX(IF(O294="",0,COUNTIFS($O$2:$O$501,O294,$X$2:$X$501,X294,$V$2:$V$501,"Diesel")+COUNTIFS($O$2:$O$501,O294,$X$2:$X$501,X294,$V$2:$V$501,"Petrol")),IF(R294="",0,COUNTIFS($R$2:$R$501,R294,$X$2:$X$501,X294,$V$2:$V$501,"Diesel")+COUNTIFS($R$2:$R$501,R294,$X$2:$X$501,X294,$V$2:$V$501,"Petrol"))))</f>
        <v/>
      </c>
      <c r="Z294" s="32" t="str">
        <f aca="false">IF(OR(R294="",TRIM(I294&amp;"")="",NOT(OR(V294="Diesel",V294="Petrol"))),"",IFERROR(_xlfn.MAXIFS($I$2:$I$501,$R$2:$R$501,R294,$I$2:$I$501,"&lt;"&amp;I294,$V$2:$V$501,"&lt;&gt;AdBlue",$V$2:$V$501,"&lt;&gt;Other"),""))</f>
        <v/>
      </c>
      <c r="AA294" s="32" t="str">
        <f aca="false">IF(OR(Z294="",N(Z294)=0),"",I294-Z294)</f>
        <v/>
      </c>
      <c r="AB294" s="32" t="str">
        <f aca="false">IF(OR(R294="",TRIM(I294&amp;"")="",X294=""),"",IFERROR(_xlfn.MAXIFS($I$2:$I$501,$R$2:$R$501,R294,$X$2:$X$501,"&lt;"&amp;X294),""))</f>
        <v/>
      </c>
      <c r="AC294" s="32" t="str">
        <f aca="false">IF(V294="Other","Not fuel, ","")&amp;IFERROR(IF(AND(T294&lt;&gt;"",OR(AND(V294="Diesel",T294&lt;&gt;"Diesel"),AND(V294="Petrol",T294&lt;&gt;"Petrol",T294&lt;&gt;"Plug-in hybrid"),AND(V294="Electric",T294&lt;&gt;"Electric",T294&lt;&gt;"Plug-in hybrid"))),"Wrong fuel for this van, ",""),"")&amp;IFERROR(IF(AND(OR(V294="Diesel",V294="Petrol"),N(U294)&gt;0,G294*1&gt;N(U294)*(1+TankMargin)),"More than the tank holds, ",""),"")&amp;IF(AND(TRIM(D294&amp;"")&lt;&gt;"",Q294&lt;&gt;"",SUBSTITUTE(UPPER(Q294)," ","")&lt;&gt;R294),"Card used in another van, ","")&amp;IF(AND(TRIM(D294&amp;"")&lt;&gt;"",S294=0),"Not one of your vans, ","")&amp;IF(AND(A294&lt;&gt;"",R294="",O294&lt;&gt;"",P294=0),"Card not on your Vans list, ","")&amp;IF(N(Y294)&gt;1,"Filled twice that day, ","")&amp;IFERROR(IF(AND(AA294&lt;&gt;"",AA294&lt;MinMiles),"Only "&amp;TEXT(AA294,"#,##0")&amp;" miles since the previous fill, ",""),"")&amp;IFERROR(IF(AND(AB294&lt;&gt;"",N(AB294)&gt;0,I294*1&lt;N(AB294)),"Pump mileage lower than before, ",""),"")&amp;IFERROR(IF(AND(TRIM(I294&amp;"")&lt;&gt;"",TRIM(K294&amp;"")&lt;&gt;"",ABS(I294*1-K294*1)&gt;MileTolerance),"Pump mileage off from the odometer, ",""),"")&amp;IF(J294="No","No receipt from the driver, ","")&amp;IFERROR(IF(AND(W294&lt;&gt;"",OR(W294&lt;DayStart,W294&gt;DayEnd)),"Outside working hours, ",""),"")&amp;IFERROR(IF(AND(X294&lt;&gt;"",WEEKDAY(X294,2)=6,FlagSat="Yes"),"Saturday, ",""),"")&amp;IFERROR(IF(AND(X294&lt;&gt;"",WEEKDAY(X294,2)=7,FlagSun="Yes"),"Sunday, ",""),"")&amp;IF(AND(FlagPremium="Yes",OR(V294="Diesel",V294="Petrol"),OR(ISNUMBER(SEARCH("super",F294)),ISNUMBER(SEARCH("premium",F294)),ISNUMBER(SEARCH("ultimate",F294)),ISNUMBER(SEARCH("v-power",F294)),ISNUMBER(SEARCH("momentum",F294)),ISNUMBER(SEARCH("supreme",F294)))),"Premium fuel, ","")</f>
        <v/>
      </c>
      <c r="AD294" s="32" t="n">
        <f aca="false">IF(AC294="",0,1)</f>
        <v>0</v>
      </c>
      <c r="AE294" s="32" t="n">
        <f aca="false">IF(A294="",0,1)</f>
        <v>0</v>
      </c>
    </row>
    <row r="295" customFormat="false" ht="15" hidden="false" customHeight="false" outlineLevel="0" collapsed="false">
      <c r="A295" s="24"/>
      <c r="B295" s="25"/>
      <c r="C295" s="21"/>
      <c r="D295" s="19"/>
      <c r="E295" s="19"/>
      <c r="F295" s="19"/>
      <c r="G295" s="26"/>
      <c r="H295" s="27"/>
      <c r="I295" s="28"/>
      <c r="J295" s="19"/>
      <c r="K295" s="28"/>
      <c r="L295" s="29" t="str">
        <f aca="false">IF(AC295="","",LEFT(AC295,LEN(AC295)-2))</f>
        <v/>
      </c>
      <c r="M295" s="30"/>
      <c r="N295" s="30"/>
      <c r="O295" s="32" t="str">
        <f aca="false">IF(TRIM(C295&amp;"")="","",RIGHT(SUBSTITUTE(SUBSTITUTE(C295&amp;""," ",""),"*",""),4))</f>
        <v/>
      </c>
      <c r="P295" s="32" t="n">
        <f aca="false">IF(O295="",0,IFERROR(MATCH(O295,Vans!$D$2:$D$51,0),IFERROR(MATCH(VALUE(O295),Vans!$D$2:$D$51,0),0)))</f>
        <v>0</v>
      </c>
      <c r="Q295" s="32" t="str">
        <f aca="false">IF(P295=0,"",INDEX(Vans!$A$2:$A$51,P295)&amp;"")</f>
        <v/>
      </c>
      <c r="R295" s="32" t="str">
        <f aca="false">IF(A295="","",IF(TRIM(D295&amp;"")&lt;&gt;"",SUBSTITUTE(UPPER(TRIM(D295&amp;""))," ",""),SUBSTITUTE(UPPER(Q295)," ","")))</f>
        <v/>
      </c>
      <c r="S295" s="32" t="n">
        <f aca="false">IF(R295="",0,IFERROR(MATCH(R295,Vans!$G$2:$G$51,0),0))</f>
        <v>0</v>
      </c>
      <c r="T295" s="32" t="str">
        <f aca="false">IF(S295=0,"",INDEX(Vans!$B$2:$B$51,S295)&amp;"")</f>
        <v/>
      </c>
      <c r="U295" s="32" t="str">
        <f aca="false">IF(S295=0,"",INDEX(Vans!$C$2:$C$51,S295))</f>
        <v/>
      </c>
      <c r="V295" s="32" t="str">
        <f aca="false">IF(TRIM(F295&amp;"")="","",IF(ISNUMBER(SEARCH("adblue",F295)),"AdBlue",IF(OR(ISNUMBER(SEARCH("diesel",F295)),ISNUMBER(SEARCH("derv",F295)),ISNUMBER(SEARCH("ulsd",F295))),"Diesel",IF(OR(ISNUMBER(SEARCH("unleaded",F295)),ISNUMBER(SEARCH("petrol",F295)),ISNUMBER(SEARCH("ulp",F295))),"Petrol",IF(OR(ISNUMBER(SEARCH("electric",F295)),ISNUMBER(SEARCH("charg",F295)),ISNUMBER(SEARCH("kwh",F295))),"Electric","Other")))))</f>
        <v/>
      </c>
      <c r="W295" s="34" t="str">
        <f aca="false">IF(TRIM(B295&amp;"")&lt;&gt;"",IFERROR(MOD(B295*1,1),""),IF(A295="","",IFERROR(IF(MOD(A295*1,1)&gt;0,MOD(A295*1,1),""),"")))</f>
        <v/>
      </c>
      <c r="X295" s="35" t="str">
        <f aca="false">IF(A295="","",IFERROR(INT(A295*1),""))</f>
        <v/>
      </c>
      <c r="Y295" s="32" t="str">
        <f aca="false">IF(OR(X295="",NOT(OR(V295="Diesel",V295="Petrol"))),"",MAX(IF(O295="",0,COUNTIFS($O$2:$O$501,O295,$X$2:$X$501,X295,$V$2:$V$501,"Diesel")+COUNTIFS($O$2:$O$501,O295,$X$2:$X$501,X295,$V$2:$V$501,"Petrol")),IF(R295="",0,COUNTIFS($R$2:$R$501,R295,$X$2:$X$501,X295,$V$2:$V$501,"Diesel")+COUNTIFS($R$2:$R$501,R295,$X$2:$X$501,X295,$V$2:$V$501,"Petrol"))))</f>
        <v/>
      </c>
      <c r="Z295" s="32" t="str">
        <f aca="false">IF(OR(R295="",TRIM(I295&amp;"")="",NOT(OR(V295="Diesel",V295="Petrol"))),"",IFERROR(_xlfn.MAXIFS($I$2:$I$501,$R$2:$R$501,R295,$I$2:$I$501,"&lt;"&amp;I295,$V$2:$V$501,"&lt;&gt;AdBlue",$V$2:$V$501,"&lt;&gt;Other"),""))</f>
        <v/>
      </c>
      <c r="AA295" s="32" t="str">
        <f aca="false">IF(OR(Z295="",N(Z295)=0),"",I295-Z295)</f>
        <v/>
      </c>
      <c r="AB295" s="32" t="str">
        <f aca="false">IF(OR(R295="",TRIM(I295&amp;"")="",X295=""),"",IFERROR(_xlfn.MAXIFS($I$2:$I$501,$R$2:$R$501,R295,$X$2:$X$501,"&lt;"&amp;X295),""))</f>
        <v/>
      </c>
      <c r="AC295" s="32" t="str">
        <f aca="false">IF(V295="Other","Not fuel, ","")&amp;IFERROR(IF(AND(T295&lt;&gt;"",OR(AND(V295="Diesel",T295&lt;&gt;"Diesel"),AND(V295="Petrol",T295&lt;&gt;"Petrol",T295&lt;&gt;"Plug-in hybrid"),AND(V295="Electric",T295&lt;&gt;"Electric",T295&lt;&gt;"Plug-in hybrid"))),"Wrong fuel for this van, ",""),"")&amp;IFERROR(IF(AND(OR(V295="Diesel",V295="Petrol"),N(U295)&gt;0,G295*1&gt;N(U295)*(1+TankMargin)),"More than the tank holds, ",""),"")&amp;IF(AND(TRIM(D295&amp;"")&lt;&gt;"",Q295&lt;&gt;"",SUBSTITUTE(UPPER(Q295)," ","")&lt;&gt;R295),"Card used in another van, ","")&amp;IF(AND(TRIM(D295&amp;"")&lt;&gt;"",S295=0),"Not one of your vans, ","")&amp;IF(AND(A295&lt;&gt;"",R295="",O295&lt;&gt;"",P295=0),"Card not on your Vans list, ","")&amp;IF(N(Y295)&gt;1,"Filled twice that day, ","")&amp;IFERROR(IF(AND(AA295&lt;&gt;"",AA295&lt;MinMiles),"Only "&amp;TEXT(AA295,"#,##0")&amp;" miles since the previous fill, ",""),"")&amp;IFERROR(IF(AND(AB295&lt;&gt;"",N(AB295)&gt;0,I295*1&lt;N(AB295)),"Pump mileage lower than before, ",""),"")&amp;IFERROR(IF(AND(TRIM(I295&amp;"")&lt;&gt;"",TRIM(K295&amp;"")&lt;&gt;"",ABS(I295*1-K295*1)&gt;MileTolerance),"Pump mileage off from the odometer, ",""),"")&amp;IF(J295="No","No receipt from the driver, ","")&amp;IFERROR(IF(AND(W295&lt;&gt;"",OR(W295&lt;DayStart,W295&gt;DayEnd)),"Outside working hours, ",""),"")&amp;IFERROR(IF(AND(X295&lt;&gt;"",WEEKDAY(X295,2)=6,FlagSat="Yes"),"Saturday, ",""),"")&amp;IFERROR(IF(AND(X295&lt;&gt;"",WEEKDAY(X295,2)=7,FlagSun="Yes"),"Sunday, ",""),"")&amp;IF(AND(FlagPremium="Yes",OR(V295="Diesel",V295="Petrol"),OR(ISNUMBER(SEARCH("super",F295)),ISNUMBER(SEARCH("premium",F295)),ISNUMBER(SEARCH("ultimate",F295)),ISNUMBER(SEARCH("v-power",F295)),ISNUMBER(SEARCH("momentum",F295)),ISNUMBER(SEARCH("supreme",F295)))),"Premium fuel, ","")</f>
        <v/>
      </c>
      <c r="AD295" s="32" t="n">
        <f aca="false">IF(AC295="",0,1)</f>
        <v>0</v>
      </c>
      <c r="AE295" s="32" t="n">
        <f aca="false">IF(A295="",0,1)</f>
        <v>0</v>
      </c>
    </row>
    <row r="296" customFormat="false" ht="15" hidden="false" customHeight="false" outlineLevel="0" collapsed="false">
      <c r="A296" s="24"/>
      <c r="B296" s="25"/>
      <c r="C296" s="21"/>
      <c r="D296" s="19"/>
      <c r="E296" s="19"/>
      <c r="F296" s="19"/>
      <c r="G296" s="26"/>
      <c r="H296" s="27"/>
      <c r="I296" s="28"/>
      <c r="J296" s="19"/>
      <c r="K296" s="28"/>
      <c r="L296" s="29" t="str">
        <f aca="false">IF(AC296="","",LEFT(AC296,LEN(AC296)-2))</f>
        <v/>
      </c>
      <c r="M296" s="30"/>
      <c r="N296" s="30"/>
      <c r="O296" s="32" t="str">
        <f aca="false">IF(TRIM(C296&amp;"")="","",RIGHT(SUBSTITUTE(SUBSTITUTE(C296&amp;""," ",""),"*",""),4))</f>
        <v/>
      </c>
      <c r="P296" s="32" t="n">
        <f aca="false">IF(O296="",0,IFERROR(MATCH(O296,Vans!$D$2:$D$51,0),IFERROR(MATCH(VALUE(O296),Vans!$D$2:$D$51,0),0)))</f>
        <v>0</v>
      </c>
      <c r="Q296" s="32" t="str">
        <f aca="false">IF(P296=0,"",INDEX(Vans!$A$2:$A$51,P296)&amp;"")</f>
        <v/>
      </c>
      <c r="R296" s="32" t="str">
        <f aca="false">IF(A296="","",IF(TRIM(D296&amp;"")&lt;&gt;"",SUBSTITUTE(UPPER(TRIM(D296&amp;""))," ",""),SUBSTITUTE(UPPER(Q296)," ","")))</f>
        <v/>
      </c>
      <c r="S296" s="32" t="n">
        <f aca="false">IF(R296="",0,IFERROR(MATCH(R296,Vans!$G$2:$G$51,0),0))</f>
        <v>0</v>
      </c>
      <c r="T296" s="32" t="str">
        <f aca="false">IF(S296=0,"",INDEX(Vans!$B$2:$B$51,S296)&amp;"")</f>
        <v/>
      </c>
      <c r="U296" s="32" t="str">
        <f aca="false">IF(S296=0,"",INDEX(Vans!$C$2:$C$51,S296))</f>
        <v/>
      </c>
      <c r="V296" s="32" t="str">
        <f aca="false">IF(TRIM(F296&amp;"")="","",IF(ISNUMBER(SEARCH("adblue",F296)),"AdBlue",IF(OR(ISNUMBER(SEARCH("diesel",F296)),ISNUMBER(SEARCH("derv",F296)),ISNUMBER(SEARCH("ulsd",F296))),"Diesel",IF(OR(ISNUMBER(SEARCH("unleaded",F296)),ISNUMBER(SEARCH("petrol",F296)),ISNUMBER(SEARCH("ulp",F296))),"Petrol",IF(OR(ISNUMBER(SEARCH("electric",F296)),ISNUMBER(SEARCH("charg",F296)),ISNUMBER(SEARCH("kwh",F296))),"Electric","Other")))))</f>
        <v/>
      </c>
      <c r="W296" s="34" t="str">
        <f aca="false">IF(TRIM(B296&amp;"")&lt;&gt;"",IFERROR(MOD(B296*1,1),""),IF(A296="","",IFERROR(IF(MOD(A296*1,1)&gt;0,MOD(A296*1,1),""),"")))</f>
        <v/>
      </c>
      <c r="X296" s="35" t="str">
        <f aca="false">IF(A296="","",IFERROR(INT(A296*1),""))</f>
        <v/>
      </c>
      <c r="Y296" s="32" t="str">
        <f aca="false">IF(OR(X296="",NOT(OR(V296="Diesel",V296="Petrol"))),"",MAX(IF(O296="",0,COUNTIFS($O$2:$O$501,O296,$X$2:$X$501,X296,$V$2:$V$501,"Diesel")+COUNTIFS($O$2:$O$501,O296,$X$2:$X$501,X296,$V$2:$V$501,"Petrol")),IF(R296="",0,COUNTIFS($R$2:$R$501,R296,$X$2:$X$501,X296,$V$2:$V$501,"Diesel")+COUNTIFS($R$2:$R$501,R296,$X$2:$X$501,X296,$V$2:$V$501,"Petrol"))))</f>
        <v/>
      </c>
      <c r="Z296" s="32" t="str">
        <f aca="false">IF(OR(R296="",TRIM(I296&amp;"")="",NOT(OR(V296="Diesel",V296="Petrol"))),"",IFERROR(_xlfn.MAXIFS($I$2:$I$501,$R$2:$R$501,R296,$I$2:$I$501,"&lt;"&amp;I296,$V$2:$V$501,"&lt;&gt;AdBlue",$V$2:$V$501,"&lt;&gt;Other"),""))</f>
        <v/>
      </c>
      <c r="AA296" s="32" t="str">
        <f aca="false">IF(OR(Z296="",N(Z296)=0),"",I296-Z296)</f>
        <v/>
      </c>
      <c r="AB296" s="32" t="str">
        <f aca="false">IF(OR(R296="",TRIM(I296&amp;"")="",X296=""),"",IFERROR(_xlfn.MAXIFS($I$2:$I$501,$R$2:$R$501,R296,$X$2:$X$501,"&lt;"&amp;X296),""))</f>
        <v/>
      </c>
      <c r="AC296" s="32" t="str">
        <f aca="false">IF(V296="Other","Not fuel, ","")&amp;IFERROR(IF(AND(T296&lt;&gt;"",OR(AND(V296="Diesel",T296&lt;&gt;"Diesel"),AND(V296="Petrol",T296&lt;&gt;"Petrol",T296&lt;&gt;"Plug-in hybrid"),AND(V296="Electric",T296&lt;&gt;"Electric",T296&lt;&gt;"Plug-in hybrid"))),"Wrong fuel for this van, ",""),"")&amp;IFERROR(IF(AND(OR(V296="Diesel",V296="Petrol"),N(U296)&gt;0,G296*1&gt;N(U296)*(1+TankMargin)),"More than the tank holds, ",""),"")&amp;IF(AND(TRIM(D296&amp;"")&lt;&gt;"",Q296&lt;&gt;"",SUBSTITUTE(UPPER(Q296)," ","")&lt;&gt;R296),"Card used in another van, ","")&amp;IF(AND(TRIM(D296&amp;"")&lt;&gt;"",S296=0),"Not one of your vans, ","")&amp;IF(AND(A296&lt;&gt;"",R296="",O296&lt;&gt;"",P296=0),"Card not on your Vans list, ","")&amp;IF(N(Y296)&gt;1,"Filled twice that day, ","")&amp;IFERROR(IF(AND(AA296&lt;&gt;"",AA296&lt;MinMiles),"Only "&amp;TEXT(AA296,"#,##0")&amp;" miles since the previous fill, ",""),"")&amp;IFERROR(IF(AND(AB296&lt;&gt;"",N(AB296)&gt;0,I296*1&lt;N(AB296)),"Pump mileage lower than before, ",""),"")&amp;IFERROR(IF(AND(TRIM(I296&amp;"")&lt;&gt;"",TRIM(K296&amp;"")&lt;&gt;"",ABS(I296*1-K296*1)&gt;MileTolerance),"Pump mileage off from the odometer, ",""),"")&amp;IF(J296="No","No receipt from the driver, ","")&amp;IFERROR(IF(AND(W296&lt;&gt;"",OR(W296&lt;DayStart,W296&gt;DayEnd)),"Outside working hours, ",""),"")&amp;IFERROR(IF(AND(X296&lt;&gt;"",WEEKDAY(X296,2)=6,FlagSat="Yes"),"Saturday, ",""),"")&amp;IFERROR(IF(AND(X296&lt;&gt;"",WEEKDAY(X296,2)=7,FlagSun="Yes"),"Sunday, ",""),"")&amp;IF(AND(FlagPremium="Yes",OR(V296="Diesel",V296="Petrol"),OR(ISNUMBER(SEARCH("super",F296)),ISNUMBER(SEARCH("premium",F296)),ISNUMBER(SEARCH("ultimate",F296)),ISNUMBER(SEARCH("v-power",F296)),ISNUMBER(SEARCH("momentum",F296)),ISNUMBER(SEARCH("supreme",F296)))),"Premium fuel, ","")</f>
        <v/>
      </c>
      <c r="AD296" s="32" t="n">
        <f aca="false">IF(AC296="",0,1)</f>
        <v>0</v>
      </c>
      <c r="AE296" s="32" t="n">
        <f aca="false">IF(A296="",0,1)</f>
        <v>0</v>
      </c>
    </row>
    <row r="297" customFormat="false" ht="15" hidden="false" customHeight="false" outlineLevel="0" collapsed="false">
      <c r="A297" s="24"/>
      <c r="B297" s="25"/>
      <c r="C297" s="21"/>
      <c r="D297" s="19"/>
      <c r="E297" s="19"/>
      <c r="F297" s="19"/>
      <c r="G297" s="26"/>
      <c r="H297" s="27"/>
      <c r="I297" s="28"/>
      <c r="J297" s="19"/>
      <c r="K297" s="28"/>
      <c r="L297" s="29" t="str">
        <f aca="false">IF(AC297="","",LEFT(AC297,LEN(AC297)-2))</f>
        <v/>
      </c>
      <c r="M297" s="30"/>
      <c r="N297" s="30"/>
      <c r="O297" s="32" t="str">
        <f aca="false">IF(TRIM(C297&amp;"")="","",RIGHT(SUBSTITUTE(SUBSTITUTE(C297&amp;""," ",""),"*",""),4))</f>
        <v/>
      </c>
      <c r="P297" s="32" t="n">
        <f aca="false">IF(O297="",0,IFERROR(MATCH(O297,Vans!$D$2:$D$51,0),IFERROR(MATCH(VALUE(O297),Vans!$D$2:$D$51,0),0)))</f>
        <v>0</v>
      </c>
      <c r="Q297" s="32" t="str">
        <f aca="false">IF(P297=0,"",INDEX(Vans!$A$2:$A$51,P297)&amp;"")</f>
        <v/>
      </c>
      <c r="R297" s="32" t="str">
        <f aca="false">IF(A297="","",IF(TRIM(D297&amp;"")&lt;&gt;"",SUBSTITUTE(UPPER(TRIM(D297&amp;""))," ",""),SUBSTITUTE(UPPER(Q297)," ","")))</f>
        <v/>
      </c>
      <c r="S297" s="32" t="n">
        <f aca="false">IF(R297="",0,IFERROR(MATCH(R297,Vans!$G$2:$G$51,0),0))</f>
        <v>0</v>
      </c>
      <c r="T297" s="32" t="str">
        <f aca="false">IF(S297=0,"",INDEX(Vans!$B$2:$B$51,S297)&amp;"")</f>
        <v/>
      </c>
      <c r="U297" s="32" t="str">
        <f aca="false">IF(S297=0,"",INDEX(Vans!$C$2:$C$51,S297))</f>
        <v/>
      </c>
      <c r="V297" s="32" t="str">
        <f aca="false">IF(TRIM(F297&amp;"")="","",IF(ISNUMBER(SEARCH("adblue",F297)),"AdBlue",IF(OR(ISNUMBER(SEARCH("diesel",F297)),ISNUMBER(SEARCH("derv",F297)),ISNUMBER(SEARCH("ulsd",F297))),"Diesel",IF(OR(ISNUMBER(SEARCH("unleaded",F297)),ISNUMBER(SEARCH("petrol",F297)),ISNUMBER(SEARCH("ulp",F297))),"Petrol",IF(OR(ISNUMBER(SEARCH("electric",F297)),ISNUMBER(SEARCH("charg",F297)),ISNUMBER(SEARCH("kwh",F297))),"Electric","Other")))))</f>
        <v/>
      </c>
      <c r="W297" s="34" t="str">
        <f aca="false">IF(TRIM(B297&amp;"")&lt;&gt;"",IFERROR(MOD(B297*1,1),""),IF(A297="","",IFERROR(IF(MOD(A297*1,1)&gt;0,MOD(A297*1,1),""),"")))</f>
        <v/>
      </c>
      <c r="X297" s="35" t="str">
        <f aca="false">IF(A297="","",IFERROR(INT(A297*1),""))</f>
        <v/>
      </c>
      <c r="Y297" s="32" t="str">
        <f aca="false">IF(OR(X297="",NOT(OR(V297="Diesel",V297="Petrol"))),"",MAX(IF(O297="",0,COUNTIFS($O$2:$O$501,O297,$X$2:$X$501,X297,$V$2:$V$501,"Diesel")+COUNTIFS($O$2:$O$501,O297,$X$2:$X$501,X297,$V$2:$V$501,"Petrol")),IF(R297="",0,COUNTIFS($R$2:$R$501,R297,$X$2:$X$501,X297,$V$2:$V$501,"Diesel")+COUNTIFS($R$2:$R$501,R297,$X$2:$X$501,X297,$V$2:$V$501,"Petrol"))))</f>
        <v/>
      </c>
      <c r="Z297" s="32" t="str">
        <f aca="false">IF(OR(R297="",TRIM(I297&amp;"")="",NOT(OR(V297="Diesel",V297="Petrol"))),"",IFERROR(_xlfn.MAXIFS($I$2:$I$501,$R$2:$R$501,R297,$I$2:$I$501,"&lt;"&amp;I297,$V$2:$V$501,"&lt;&gt;AdBlue",$V$2:$V$501,"&lt;&gt;Other"),""))</f>
        <v/>
      </c>
      <c r="AA297" s="32" t="str">
        <f aca="false">IF(OR(Z297="",N(Z297)=0),"",I297-Z297)</f>
        <v/>
      </c>
      <c r="AB297" s="32" t="str">
        <f aca="false">IF(OR(R297="",TRIM(I297&amp;"")="",X297=""),"",IFERROR(_xlfn.MAXIFS($I$2:$I$501,$R$2:$R$501,R297,$X$2:$X$501,"&lt;"&amp;X297),""))</f>
        <v/>
      </c>
      <c r="AC297" s="32" t="str">
        <f aca="false">IF(V297="Other","Not fuel, ","")&amp;IFERROR(IF(AND(T297&lt;&gt;"",OR(AND(V297="Diesel",T297&lt;&gt;"Diesel"),AND(V297="Petrol",T297&lt;&gt;"Petrol",T297&lt;&gt;"Plug-in hybrid"),AND(V297="Electric",T297&lt;&gt;"Electric",T297&lt;&gt;"Plug-in hybrid"))),"Wrong fuel for this van, ",""),"")&amp;IFERROR(IF(AND(OR(V297="Diesel",V297="Petrol"),N(U297)&gt;0,G297*1&gt;N(U297)*(1+TankMargin)),"More than the tank holds, ",""),"")&amp;IF(AND(TRIM(D297&amp;"")&lt;&gt;"",Q297&lt;&gt;"",SUBSTITUTE(UPPER(Q297)," ","")&lt;&gt;R297),"Card used in another van, ","")&amp;IF(AND(TRIM(D297&amp;"")&lt;&gt;"",S297=0),"Not one of your vans, ","")&amp;IF(AND(A297&lt;&gt;"",R297="",O297&lt;&gt;"",P297=0),"Card not on your Vans list, ","")&amp;IF(N(Y297)&gt;1,"Filled twice that day, ","")&amp;IFERROR(IF(AND(AA297&lt;&gt;"",AA297&lt;MinMiles),"Only "&amp;TEXT(AA297,"#,##0")&amp;" miles since the previous fill, ",""),"")&amp;IFERROR(IF(AND(AB297&lt;&gt;"",N(AB297)&gt;0,I297*1&lt;N(AB297)),"Pump mileage lower than before, ",""),"")&amp;IFERROR(IF(AND(TRIM(I297&amp;"")&lt;&gt;"",TRIM(K297&amp;"")&lt;&gt;"",ABS(I297*1-K297*1)&gt;MileTolerance),"Pump mileage off from the odometer, ",""),"")&amp;IF(J297="No","No receipt from the driver, ","")&amp;IFERROR(IF(AND(W297&lt;&gt;"",OR(W297&lt;DayStart,W297&gt;DayEnd)),"Outside working hours, ",""),"")&amp;IFERROR(IF(AND(X297&lt;&gt;"",WEEKDAY(X297,2)=6,FlagSat="Yes"),"Saturday, ",""),"")&amp;IFERROR(IF(AND(X297&lt;&gt;"",WEEKDAY(X297,2)=7,FlagSun="Yes"),"Sunday, ",""),"")&amp;IF(AND(FlagPremium="Yes",OR(V297="Diesel",V297="Petrol"),OR(ISNUMBER(SEARCH("super",F297)),ISNUMBER(SEARCH("premium",F297)),ISNUMBER(SEARCH("ultimate",F297)),ISNUMBER(SEARCH("v-power",F297)),ISNUMBER(SEARCH("momentum",F297)),ISNUMBER(SEARCH("supreme",F297)))),"Premium fuel, ","")</f>
        <v/>
      </c>
      <c r="AD297" s="32" t="n">
        <f aca="false">IF(AC297="",0,1)</f>
        <v>0</v>
      </c>
      <c r="AE297" s="32" t="n">
        <f aca="false">IF(A297="",0,1)</f>
        <v>0</v>
      </c>
    </row>
    <row r="298" customFormat="false" ht="15" hidden="false" customHeight="false" outlineLevel="0" collapsed="false">
      <c r="A298" s="24"/>
      <c r="B298" s="25"/>
      <c r="C298" s="21"/>
      <c r="D298" s="19"/>
      <c r="E298" s="19"/>
      <c r="F298" s="19"/>
      <c r="G298" s="26"/>
      <c r="H298" s="27"/>
      <c r="I298" s="28"/>
      <c r="J298" s="19"/>
      <c r="K298" s="28"/>
      <c r="L298" s="29" t="str">
        <f aca="false">IF(AC298="","",LEFT(AC298,LEN(AC298)-2))</f>
        <v/>
      </c>
      <c r="M298" s="30"/>
      <c r="N298" s="30"/>
      <c r="O298" s="32" t="str">
        <f aca="false">IF(TRIM(C298&amp;"")="","",RIGHT(SUBSTITUTE(SUBSTITUTE(C298&amp;""," ",""),"*",""),4))</f>
        <v/>
      </c>
      <c r="P298" s="32" t="n">
        <f aca="false">IF(O298="",0,IFERROR(MATCH(O298,Vans!$D$2:$D$51,0),IFERROR(MATCH(VALUE(O298),Vans!$D$2:$D$51,0),0)))</f>
        <v>0</v>
      </c>
      <c r="Q298" s="32" t="str">
        <f aca="false">IF(P298=0,"",INDEX(Vans!$A$2:$A$51,P298)&amp;"")</f>
        <v/>
      </c>
      <c r="R298" s="32" t="str">
        <f aca="false">IF(A298="","",IF(TRIM(D298&amp;"")&lt;&gt;"",SUBSTITUTE(UPPER(TRIM(D298&amp;""))," ",""),SUBSTITUTE(UPPER(Q298)," ","")))</f>
        <v/>
      </c>
      <c r="S298" s="32" t="n">
        <f aca="false">IF(R298="",0,IFERROR(MATCH(R298,Vans!$G$2:$G$51,0),0))</f>
        <v>0</v>
      </c>
      <c r="T298" s="32" t="str">
        <f aca="false">IF(S298=0,"",INDEX(Vans!$B$2:$B$51,S298)&amp;"")</f>
        <v/>
      </c>
      <c r="U298" s="32" t="str">
        <f aca="false">IF(S298=0,"",INDEX(Vans!$C$2:$C$51,S298))</f>
        <v/>
      </c>
      <c r="V298" s="32" t="str">
        <f aca="false">IF(TRIM(F298&amp;"")="","",IF(ISNUMBER(SEARCH("adblue",F298)),"AdBlue",IF(OR(ISNUMBER(SEARCH("diesel",F298)),ISNUMBER(SEARCH("derv",F298)),ISNUMBER(SEARCH("ulsd",F298))),"Diesel",IF(OR(ISNUMBER(SEARCH("unleaded",F298)),ISNUMBER(SEARCH("petrol",F298)),ISNUMBER(SEARCH("ulp",F298))),"Petrol",IF(OR(ISNUMBER(SEARCH("electric",F298)),ISNUMBER(SEARCH("charg",F298)),ISNUMBER(SEARCH("kwh",F298))),"Electric","Other")))))</f>
        <v/>
      </c>
      <c r="W298" s="34" t="str">
        <f aca="false">IF(TRIM(B298&amp;"")&lt;&gt;"",IFERROR(MOD(B298*1,1),""),IF(A298="","",IFERROR(IF(MOD(A298*1,1)&gt;0,MOD(A298*1,1),""),"")))</f>
        <v/>
      </c>
      <c r="X298" s="35" t="str">
        <f aca="false">IF(A298="","",IFERROR(INT(A298*1),""))</f>
        <v/>
      </c>
      <c r="Y298" s="32" t="str">
        <f aca="false">IF(OR(X298="",NOT(OR(V298="Diesel",V298="Petrol"))),"",MAX(IF(O298="",0,COUNTIFS($O$2:$O$501,O298,$X$2:$X$501,X298,$V$2:$V$501,"Diesel")+COUNTIFS($O$2:$O$501,O298,$X$2:$X$501,X298,$V$2:$V$501,"Petrol")),IF(R298="",0,COUNTIFS($R$2:$R$501,R298,$X$2:$X$501,X298,$V$2:$V$501,"Diesel")+COUNTIFS($R$2:$R$501,R298,$X$2:$X$501,X298,$V$2:$V$501,"Petrol"))))</f>
        <v/>
      </c>
      <c r="Z298" s="32" t="str">
        <f aca="false">IF(OR(R298="",TRIM(I298&amp;"")="",NOT(OR(V298="Diesel",V298="Petrol"))),"",IFERROR(_xlfn.MAXIFS($I$2:$I$501,$R$2:$R$501,R298,$I$2:$I$501,"&lt;"&amp;I298,$V$2:$V$501,"&lt;&gt;AdBlue",$V$2:$V$501,"&lt;&gt;Other"),""))</f>
        <v/>
      </c>
      <c r="AA298" s="32" t="str">
        <f aca="false">IF(OR(Z298="",N(Z298)=0),"",I298-Z298)</f>
        <v/>
      </c>
      <c r="AB298" s="32" t="str">
        <f aca="false">IF(OR(R298="",TRIM(I298&amp;"")="",X298=""),"",IFERROR(_xlfn.MAXIFS($I$2:$I$501,$R$2:$R$501,R298,$X$2:$X$501,"&lt;"&amp;X298),""))</f>
        <v/>
      </c>
      <c r="AC298" s="32" t="str">
        <f aca="false">IF(V298="Other","Not fuel, ","")&amp;IFERROR(IF(AND(T298&lt;&gt;"",OR(AND(V298="Diesel",T298&lt;&gt;"Diesel"),AND(V298="Petrol",T298&lt;&gt;"Petrol",T298&lt;&gt;"Plug-in hybrid"),AND(V298="Electric",T298&lt;&gt;"Electric",T298&lt;&gt;"Plug-in hybrid"))),"Wrong fuel for this van, ",""),"")&amp;IFERROR(IF(AND(OR(V298="Diesel",V298="Petrol"),N(U298)&gt;0,G298*1&gt;N(U298)*(1+TankMargin)),"More than the tank holds, ",""),"")&amp;IF(AND(TRIM(D298&amp;"")&lt;&gt;"",Q298&lt;&gt;"",SUBSTITUTE(UPPER(Q298)," ","")&lt;&gt;R298),"Card used in another van, ","")&amp;IF(AND(TRIM(D298&amp;"")&lt;&gt;"",S298=0),"Not one of your vans, ","")&amp;IF(AND(A298&lt;&gt;"",R298="",O298&lt;&gt;"",P298=0),"Card not on your Vans list, ","")&amp;IF(N(Y298)&gt;1,"Filled twice that day, ","")&amp;IFERROR(IF(AND(AA298&lt;&gt;"",AA298&lt;MinMiles),"Only "&amp;TEXT(AA298,"#,##0")&amp;" miles since the previous fill, ",""),"")&amp;IFERROR(IF(AND(AB298&lt;&gt;"",N(AB298)&gt;0,I298*1&lt;N(AB298)),"Pump mileage lower than before, ",""),"")&amp;IFERROR(IF(AND(TRIM(I298&amp;"")&lt;&gt;"",TRIM(K298&amp;"")&lt;&gt;"",ABS(I298*1-K298*1)&gt;MileTolerance),"Pump mileage off from the odometer, ",""),"")&amp;IF(J298="No","No receipt from the driver, ","")&amp;IFERROR(IF(AND(W298&lt;&gt;"",OR(W298&lt;DayStart,W298&gt;DayEnd)),"Outside working hours, ",""),"")&amp;IFERROR(IF(AND(X298&lt;&gt;"",WEEKDAY(X298,2)=6,FlagSat="Yes"),"Saturday, ",""),"")&amp;IFERROR(IF(AND(X298&lt;&gt;"",WEEKDAY(X298,2)=7,FlagSun="Yes"),"Sunday, ",""),"")&amp;IF(AND(FlagPremium="Yes",OR(V298="Diesel",V298="Petrol"),OR(ISNUMBER(SEARCH("super",F298)),ISNUMBER(SEARCH("premium",F298)),ISNUMBER(SEARCH("ultimate",F298)),ISNUMBER(SEARCH("v-power",F298)),ISNUMBER(SEARCH("momentum",F298)),ISNUMBER(SEARCH("supreme",F298)))),"Premium fuel, ","")</f>
        <v/>
      </c>
      <c r="AD298" s="32" t="n">
        <f aca="false">IF(AC298="",0,1)</f>
        <v>0</v>
      </c>
      <c r="AE298" s="32" t="n">
        <f aca="false">IF(A298="",0,1)</f>
        <v>0</v>
      </c>
    </row>
    <row r="299" customFormat="false" ht="15" hidden="false" customHeight="false" outlineLevel="0" collapsed="false">
      <c r="A299" s="24"/>
      <c r="B299" s="25"/>
      <c r="C299" s="21"/>
      <c r="D299" s="19"/>
      <c r="E299" s="19"/>
      <c r="F299" s="19"/>
      <c r="G299" s="26"/>
      <c r="H299" s="27"/>
      <c r="I299" s="28"/>
      <c r="J299" s="19"/>
      <c r="K299" s="28"/>
      <c r="L299" s="29" t="str">
        <f aca="false">IF(AC299="","",LEFT(AC299,LEN(AC299)-2))</f>
        <v/>
      </c>
      <c r="M299" s="30"/>
      <c r="N299" s="30"/>
      <c r="O299" s="32" t="str">
        <f aca="false">IF(TRIM(C299&amp;"")="","",RIGHT(SUBSTITUTE(SUBSTITUTE(C299&amp;""," ",""),"*",""),4))</f>
        <v/>
      </c>
      <c r="P299" s="32" t="n">
        <f aca="false">IF(O299="",0,IFERROR(MATCH(O299,Vans!$D$2:$D$51,0),IFERROR(MATCH(VALUE(O299),Vans!$D$2:$D$51,0),0)))</f>
        <v>0</v>
      </c>
      <c r="Q299" s="32" t="str">
        <f aca="false">IF(P299=0,"",INDEX(Vans!$A$2:$A$51,P299)&amp;"")</f>
        <v/>
      </c>
      <c r="R299" s="32" t="str">
        <f aca="false">IF(A299="","",IF(TRIM(D299&amp;"")&lt;&gt;"",SUBSTITUTE(UPPER(TRIM(D299&amp;""))," ",""),SUBSTITUTE(UPPER(Q299)," ","")))</f>
        <v/>
      </c>
      <c r="S299" s="32" t="n">
        <f aca="false">IF(R299="",0,IFERROR(MATCH(R299,Vans!$G$2:$G$51,0),0))</f>
        <v>0</v>
      </c>
      <c r="T299" s="32" t="str">
        <f aca="false">IF(S299=0,"",INDEX(Vans!$B$2:$B$51,S299)&amp;"")</f>
        <v/>
      </c>
      <c r="U299" s="32" t="str">
        <f aca="false">IF(S299=0,"",INDEX(Vans!$C$2:$C$51,S299))</f>
        <v/>
      </c>
      <c r="V299" s="32" t="str">
        <f aca="false">IF(TRIM(F299&amp;"")="","",IF(ISNUMBER(SEARCH("adblue",F299)),"AdBlue",IF(OR(ISNUMBER(SEARCH("diesel",F299)),ISNUMBER(SEARCH("derv",F299)),ISNUMBER(SEARCH("ulsd",F299))),"Diesel",IF(OR(ISNUMBER(SEARCH("unleaded",F299)),ISNUMBER(SEARCH("petrol",F299)),ISNUMBER(SEARCH("ulp",F299))),"Petrol",IF(OR(ISNUMBER(SEARCH("electric",F299)),ISNUMBER(SEARCH("charg",F299)),ISNUMBER(SEARCH("kwh",F299))),"Electric","Other")))))</f>
        <v/>
      </c>
      <c r="W299" s="34" t="str">
        <f aca="false">IF(TRIM(B299&amp;"")&lt;&gt;"",IFERROR(MOD(B299*1,1),""),IF(A299="","",IFERROR(IF(MOD(A299*1,1)&gt;0,MOD(A299*1,1),""),"")))</f>
        <v/>
      </c>
      <c r="X299" s="35" t="str">
        <f aca="false">IF(A299="","",IFERROR(INT(A299*1),""))</f>
        <v/>
      </c>
      <c r="Y299" s="32" t="str">
        <f aca="false">IF(OR(X299="",NOT(OR(V299="Diesel",V299="Petrol"))),"",MAX(IF(O299="",0,COUNTIFS($O$2:$O$501,O299,$X$2:$X$501,X299,$V$2:$V$501,"Diesel")+COUNTIFS($O$2:$O$501,O299,$X$2:$X$501,X299,$V$2:$V$501,"Petrol")),IF(R299="",0,COUNTIFS($R$2:$R$501,R299,$X$2:$X$501,X299,$V$2:$V$501,"Diesel")+COUNTIFS($R$2:$R$501,R299,$X$2:$X$501,X299,$V$2:$V$501,"Petrol"))))</f>
        <v/>
      </c>
      <c r="Z299" s="32" t="str">
        <f aca="false">IF(OR(R299="",TRIM(I299&amp;"")="",NOT(OR(V299="Diesel",V299="Petrol"))),"",IFERROR(_xlfn.MAXIFS($I$2:$I$501,$R$2:$R$501,R299,$I$2:$I$501,"&lt;"&amp;I299,$V$2:$V$501,"&lt;&gt;AdBlue",$V$2:$V$501,"&lt;&gt;Other"),""))</f>
        <v/>
      </c>
      <c r="AA299" s="32" t="str">
        <f aca="false">IF(OR(Z299="",N(Z299)=0),"",I299-Z299)</f>
        <v/>
      </c>
      <c r="AB299" s="32" t="str">
        <f aca="false">IF(OR(R299="",TRIM(I299&amp;"")="",X299=""),"",IFERROR(_xlfn.MAXIFS($I$2:$I$501,$R$2:$R$501,R299,$X$2:$X$501,"&lt;"&amp;X299),""))</f>
        <v/>
      </c>
      <c r="AC299" s="32" t="str">
        <f aca="false">IF(V299="Other","Not fuel, ","")&amp;IFERROR(IF(AND(T299&lt;&gt;"",OR(AND(V299="Diesel",T299&lt;&gt;"Diesel"),AND(V299="Petrol",T299&lt;&gt;"Petrol",T299&lt;&gt;"Plug-in hybrid"),AND(V299="Electric",T299&lt;&gt;"Electric",T299&lt;&gt;"Plug-in hybrid"))),"Wrong fuel for this van, ",""),"")&amp;IFERROR(IF(AND(OR(V299="Diesel",V299="Petrol"),N(U299)&gt;0,G299*1&gt;N(U299)*(1+TankMargin)),"More than the tank holds, ",""),"")&amp;IF(AND(TRIM(D299&amp;"")&lt;&gt;"",Q299&lt;&gt;"",SUBSTITUTE(UPPER(Q299)," ","")&lt;&gt;R299),"Card used in another van, ","")&amp;IF(AND(TRIM(D299&amp;"")&lt;&gt;"",S299=0),"Not one of your vans, ","")&amp;IF(AND(A299&lt;&gt;"",R299="",O299&lt;&gt;"",P299=0),"Card not on your Vans list, ","")&amp;IF(N(Y299)&gt;1,"Filled twice that day, ","")&amp;IFERROR(IF(AND(AA299&lt;&gt;"",AA299&lt;MinMiles),"Only "&amp;TEXT(AA299,"#,##0")&amp;" miles since the previous fill, ",""),"")&amp;IFERROR(IF(AND(AB299&lt;&gt;"",N(AB299)&gt;0,I299*1&lt;N(AB299)),"Pump mileage lower than before, ",""),"")&amp;IFERROR(IF(AND(TRIM(I299&amp;"")&lt;&gt;"",TRIM(K299&amp;"")&lt;&gt;"",ABS(I299*1-K299*1)&gt;MileTolerance),"Pump mileage off from the odometer, ",""),"")&amp;IF(J299="No","No receipt from the driver, ","")&amp;IFERROR(IF(AND(W299&lt;&gt;"",OR(W299&lt;DayStart,W299&gt;DayEnd)),"Outside working hours, ",""),"")&amp;IFERROR(IF(AND(X299&lt;&gt;"",WEEKDAY(X299,2)=6,FlagSat="Yes"),"Saturday, ",""),"")&amp;IFERROR(IF(AND(X299&lt;&gt;"",WEEKDAY(X299,2)=7,FlagSun="Yes"),"Sunday, ",""),"")&amp;IF(AND(FlagPremium="Yes",OR(V299="Diesel",V299="Petrol"),OR(ISNUMBER(SEARCH("super",F299)),ISNUMBER(SEARCH("premium",F299)),ISNUMBER(SEARCH("ultimate",F299)),ISNUMBER(SEARCH("v-power",F299)),ISNUMBER(SEARCH("momentum",F299)),ISNUMBER(SEARCH("supreme",F299)))),"Premium fuel, ","")</f>
        <v/>
      </c>
      <c r="AD299" s="32" t="n">
        <f aca="false">IF(AC299="",0,1)</f>
        <v>0</v>
      </c>
      <c r="AE299" s="32" t="n">
        <f aca="false">IF(A299="",0,1)</f>
        <v>0</v>
      </c>
    </row>
    <row r="300" customFormat="false" ht="15" hidden="false" customHeight="false" outlineLevel="0" collapsed="false">
      <c r="A300" s="24"/>
      <c r="B300" s="25"/>
      <c r="C300" s="21"/>
      <c r="D300" s="19"/>
      <c r="E300" s="19"/>
      <c r="F300" s="19"/>
      <c r="G300" s="26"/>
      <c r="H300" s="27"/>
      <c r="I300" s="28"/>
      <c r="J300" s="19"/>
      <c r="K300" s="28"/>
      <c r="L300" s="29" t="str">
        <f aca="false">IF(AC300="","",LEFT(AC300,LEN(AC300)-2))</f>
        <v/>
      </c>
      <c r="M300" s="30"/>
      <c r="N300" s="30"/>
      <c r="O300" s="32" t="str">
        <f aca="false">IF(TRIM(C300&amp;"")="","",RIGHT(SUBSTITUTE(SUBSTITUTE(C300&amp;""," ",""),"*",""),4))</f>
        <v/>
      </c>
      <c r="P300" s="32" t="n">
        <f aca="false">IF(O300="",0,IFERROR(MATCH(O300,Vans!$D$2:$D$51,0),IFERROR(MATCH(VALUE(O300),Vans!$D$2:$D$51,0),0)))</f>
        <v>0</v>
      </c>
      <c r="Q300" s="32" t="str">
        <f aca="false">IF(P300=0,"",INDEX(Vans!$A$2:$A$51,P300)&amp;"")</f>
        <v/>
      </c>
      <c r="R300" s="32" t="str">
        <f aca="false">IF(A300="","",IF(TRIM(D300&amp;"")&lt;&gt;"",SUBSTITUTE(UPPER(TRIM(D300&amp;""))," ",""),SUBSTITUTE(UPPER(Q300)," ","")))</f>
        <v/>
      </c>
      <c r="S300" s="32" t="n">
        <f aca="false">IF(R300="",0,IFERROR(MATCH(R300,Vans!$G$2:$G$51,0),0))</f>
        <v>0</v>
      </c>
      <c r="T300" s="32" t="str">
        <f aca="false">IF(S300=0,"",INDEX(Vans!$B$2:$B$51,S300)&amp;"")</f>
        <v/>
      </c>
      <c r="U300" s="32" t="str">
        <f aca="false">IF(S300=0,"",INDEX(Vans!$C$2:$C$51,S300))</f>
        <v/>
      </c>
      <c r="V300" s="32" t="str">
        <f aca="false">IF(TRIM(F300&amp;"")="","",IF(ISNUMBER(SEARCH("adblue",F300)),"AdBlue",IF(OR(ISNUMBER(SEARCH("diesel",F300)),ISNUMBER(SEARCH("derv",F300)),ISNUMBER(SEARCH("ulsd",F300))),"Diesel",IF(OR(ISNUMBER(SEARCH("unleaded",F300)),ISNUMBER(SEARCH("petrol",F300)),ISNUMBER(SEARCH("ulp",F300))),"Petrol",IF(OR(ISNUMBER(SEARCH("electric",F300)),ISNUMBER(SEARCH("charg",F300)),ISNUMBER(SEARCH("kwh",F300))),"Electric","Other")))))</f>
        <v/>
      </c>
      <c r="W300" s="34" t="str">
        <f aca="false">IF(TRIM(B300&amp;"")&lt;&gt;"",IFERROR(MOD(B300*1,1),""),IF(A300="","",IFERROR(IF(MOD(A300*1,1)&gt;0,MOD(A300*1,1),""),"")))</f>
        <v/>
      </c>
      <c r="X300" s="35" t="str">
        <f aca="false">IF(A300="","",IFERROR(INT(A300*1),""))</f>
        <v/>
      </c>
      <c r="Y300" s="32" t="str">
        <f aca="false">IF(OR(X300="",NOT(OR(V300="Diesel",V300="Petrol"))),"",MAX(IF(O300="",0,COUNTIFS($O$2:$O$501,O300,$X$2:$X$501,X300,$V$2:$V$501,"Diesel")+COUNTIFS($O$2:$O$501,O300,$X$2:$X$501,X300,$V$2:$V$501,"Petrol")),IF(R300="",0,COUNTIFS($R$2:$R$501,R300,$X$2:$X$501,X300,$V$2:$V$501,"Diesel")+COUNTIFS($R$2:$R$501,R300,$X$2:$X$501,X300,$V$2:$V$501,"Petrol"))))</f>
        <v/>
      </c>
      <c r="Z300" s="32" t="str">
        <f aca="false">IF(OR(R300="",TRIM(I300&amp;"")="",NOT(OR(V300="Diesel",V300="Petrol"))),"",IFERROR(_xlfn.MAXIFS($I$2:$I$501,$R$2:$R$501,R300,$I$2:$I$501,"&lt;"&amp;I300,$V$2:$V$501,"&lt;&gt;AdBlue",$V$2:$V$501,"&lt;&gt;Other"),""))</f>
        <v/>
      </c>
      <c r="AA300" s="32" t="str">
        <f aca="false">IF(OR(Z300="",N(Z300)=0),"",I300-Z300)</f>
        <v/>
      </c>
      <c r="AB300" s="32" t="str">
        <f aca="false">IF(OR(R300="",TRIM(I300&amp;"")="",X300=""),"",IFERROR(_xlfn.MAXIFS($I$2:$I$501,$R$2:$R$501,R300,$X$2:$X$501,"&lt;"&amp;X300),""))</f>
        <v/>
      </c>
      <c r="AC300" s="32" t="str">
        <f aca="false">IF(V300="Other","Not fuel, ","")&amp;IFERROR(IF(AND(T300&lt;&gt;"",OR(AND(V300="Diesel",T300&lt;&gt;"Diesel"),AND(V300="Petrol",T300&lt;&gt;"Petrol",T300&lt;&gt;"Plug-in hybrid"),AND(V300="Electric",T300&lt;&gt;"Electric",T300&lt;&gt;"Plug-in hybrid"))),"Wrong fuel for this van, ",""),"")&amp;IFERROR(IF(AND(OR(V300="Diesel",V300="Petrol"),N(U300)&gt;0,G300*1&gt;N(U300)*(1+TankMargin)),"More than the tank holds, ",""),"")&amp;IF(AND(TRIM(D300&amp;"")&lt;&gt;"",Q300&lt;&gt;"",SUBSTITUTE(UPPER(Q300)," ","")&lt;&gt;R300),"Card used in another van, ","")&amp;IF(AND(TRIM(D300&amp;"")&lt;&gt;"",S300=0),"Not one of your vans, ","")&amp;IF(AND(A300&lt;&gt;"",R300="",O300&lt;&gt;"",P300=0),"Card not on your Vans list, ","")&amp;IF(N(Y300)&gt;1,"Filled twice that day, ","")&amp;IFERROR(IF(AND(AA300&lt;&gt;"",AA300&lt;MinMiles),"Only "&amp;TEXT(AA300,"#,##0")&amp;" miles since the previous fill, ",""),"")&amp;IFERROR(IF(AND(AB300&lt;&gt;"",N(AB300)&gt;0,I300*1&lt;N(AB300)),"Pump mileage lower than before, ",""),"")&amp;IFERROR(IF(AND(TRIM(I300&amp;"")&lt;&gt;"",TRIM(K300&amp;"")&lt;&gt;"",ABS(I300*1-K300*1)&gt;MileTolerance),"Pump mileage off from the odometer, ",""),"")&amp;IF(J300="No","No receipt from the driver, ","")&amp;IFERROR(IF(AND(W300&lt;&gt;"",OR(W300&lt;DayStart,W300&gt;DayEnd)),"Outside working hours, ",""),"")&amp;IFERROR(IF(AND(X300&lt;&gt;"",WEEKDAY(X300,2)=6,FlagSat="Yes"),"Saturday, ",""),"")&amp;IFERROR(IF(AND(X300&lt;&gt;"",WEEKDAY(X300,2)=7,FlagSun="Yes"),"Sunday, ",""),"")&amp;IF(AND(FlagPremium="Yes",OR(V300="Diesel",V300="Petrol"),OR(ISNUMBER(SEARCH("super",F300)),ISNUMBER(SEARCH("premium",F300)),ISNUMBER(SEARCH("ultimate",F300)),ISNUMBER(SEARCH("v-power",F300)),ISNUMBER(SEARCH("momentum",F300)),ISNUMBER(SEARCH("supreme",F300)))),"Premium fuel, ","")</f>
        <v/>
      </c>
      <c r="AD300" s="32" t="n">
        <f aca="false">IF(AC300="",0,1)</f>
        <v>0</v>
      </c>
      <c r="AE300" s="32" t="n">
        <f aca="false">IF(A300="",0,1)</f>
        <v>0</v>
      </c>
    </row>
    <row r="301" customFormat="false" ht="15" hidden="false" customHeight="false" outlineLevel="0" collapsed="false">
      <c r="A301" s="24"/>
      <c r="B301" s="25"/>
      <c r="C301" s="21"/>
      <c r="D301" s="19"/>
      <c r="E301" s="19"/>
      <c r="F301" s="19"/>
      <c r="G301" s="26"/>
      <c r="H301" s="27"/>
      <c r="I301" s="28"/>
      <c r="J301" s="19"/>
      <c r="K301" s="28"/>
      <c r="L301" s="29" t="str">
        <f aca="false">IF(AC301="","",LEFT(AC301,LEN(AC301)-2))</f>
        <v/>
      </c>
      <c r="M301" s="30"/>
      <c r="N301" s="30"/>
      <c r="O301" s="32" t="str">
        <f aca="false">IF(TRIM(C301&amp;"")="","",RIGHT(SUBSTITUTE(SUBSTITUTE(C301&amp;""," ",""),"*",""),4))</f>
        <v/>
      </c>
      <c r="P301" s="32" t="n">
        <f aca="false">IF(O301="",0,IFERROR(MATCH(O301,Vans!$D$2:$D$51,0),IFERROR(MATCH(VALUE(O301),Vans!$D$2:$D$51,0),0)))</f>
        <v>0</v>
      </c>
      <c r="Q301" s="32" t="str">
        <f aca="false">IF(P301=0,"",INDEX(Vans!$A$2:$A$51,P301)&amp;"")</f>
        <v/>
      </c>
      <c r="R301" s="32" t="str">
        <f aca="false">IF(A301="","",IF(TRIM(D301&amp;"")&lt;&gt;"",SUBSTITUTE(UPPER(TRIM(D301&amp;""))," ",""),SUBSTITUTE(UPPER(Q301)," ","")))</f>
        <v/>
      </c>
      <c r="S301" s="32" t="n">
        <f aca="false">IF(R301="",0,IFERROR(MATCH(R301,Vans!$G$2:$G$51,0),0))</f>
        <v>0</v>
      </c>
      <c r="T301" s="32" t="str">
        <f aca="false">IF(S301=0,"",INDEX(Vans!$B$2:$B$51,S301)&amp;"")</f>
        <v/>
      </c>
      <c r="U301" s="32" t="str">
        <f aca="false">IF(S301=0,"",INDEX(Vans!$C$2:$C$51,S301))</f>
        <v/>
      </c>
      <c r="V301" s="32" t="str">
        <f aca="false">IF(TRIM(F301&amp;"")="","",IF(ISNUMBER(SEARCH("adblue",F301)),"AdBlue",IF(OR(ISNUMBER(SEARCH("diesel",F301)),ISNUMBER(SEARCH("derv",F301)),ISNUMBER(SEARCH("ulsd",F301))),"Diesel",IF(OR(ISNUMBER(SEARCH("unleaded",F301)),ISNUMBER(SEARCH("petrol",F301)),ISNUMBER(SEARCH("ulp",F301))),"Petrol",IF(OR(ISNUMBER(SEARCH("electric",F301)),ISNUMBER(SEARCH("charg",F301)),ISNUMBER(SEARCH("kwh",F301))),"Electric","Other")))))</f>
        <v/>
      </c>
      <c r="W301" s="34" t="str">
        <f aca="false">IF(TRIM(B301&amp;"")&lt;&gt;"",IFERROR(MOD(B301*1,1),""),IF(A301="","",IFERROR(IF(MOD(A301*1,1)&gt;0,MOD(A301*1,1),""),"")))</f>
        <v/>
      </c>
      <c r="X301" s="35" t="str">
        <f aca="false">IF(A301="","",IFERROR(INT(A301*1),""))</f>
        <v/>
      </c>
      <c r="Y301" s="32" t="str">
        <f aca="false">IF(OR(X301="",NOT(OR(V301="Diesel",V301="Petrol"))),"",MAX(IF(O301="",0,COUNTIFS($O$2:$O$501,O301,$X$2:$X$501,X301,$V$2:$V$501,"Diesel")+COUNTIFS($O$2:$O$501,O301,$X$2:$X$501,X301,$V$2:$V$501,"Petrol")),IF(R301="",0,COUNTIFS($R$2:$R$501,R301,$X$2:$X$501,X301,$V$2:$V$501,"Diesel")+COUNTIFS($R$2:$R$501,R301,$X$2:$X$501,X301,$V$2:$V$501,"Petrol"))))</f>
        <v/>
      </c>
      <c r="Z301" s="32" t="str">
        <f aca="false">IF(OR(R301="",TRIM(I301&amp;"")="",NOT(OR(V301="Diesel",V301="Petrol"))),"",IFERROR(_xlfn.MAXIFS($I$2:$I$501,$R$2:$R$501,R301,$I$2:$I$501,"&lt;"&amp;I301,$V$2:$V$501,"&lt;&gt;AdBlue",$V$2:$V$501,"&lt;&gt;Other"),""))</f>
        <v/>
      </c>
      <c r="AA301" s="32" t="str">
        <f aca="false">IF(OR(Z301="",N(Z301)=0),"",I301-Z301)</f>
        <v/>
      </c>
      <c r="AB301" s="32" t="str">
        <f aca="false">IF(OR(R301="",TRIM(I301&amp;"")="",X301=""),"",IFERROR(_xlfn.MAXIFS($I$2:$I$501,$R$2:$R$501,R301,$X$2:$X$501,"&lt;"&amp;X301),""))</f>
        <v/>
      </c>
      <c r="AC301" s="32" t="str">
        <f aca="false">IF(V301="Other","Not fuel, ","")&amp;IFERROR(IF(AND(T301&lt;&gt;"",OR(AND(V301="Diesel",T301&lt;&gt;"Diesel"),AND(V301="Petrol",T301&lt;&gt;"Petrol",T301&lt;&gt;"Plug-in hybrid"),AND(V301="Electric",T301&lt;&gt;"Electric",T301&lt;&gt;"Plug-in hybrid"))),"Wrong fuel for this van, ",""),"")&amp;IFERROR(IF(AND(OR(V301="Diesel",V301="Petrol"),N(U301)&gt;0,G301*1&gt;N(U301)*(1+TankMargin)),"More than the tank holds, ",""),"")&amp;IF(AND(TRIM(D301&amp;"")&lt;&gt;"",Q301&lt;&gt;"",SUBSTITUTE(UPPER(Q301)," ","")&lt;&gt;R301),"Card used in another van, ","")&amp;IF(AND(TRIM(D301&amp;"")&lt;&gt;"",S301=0),"Not one of your vans, ","")&amp;IF(AND(A301&lt;&gt;"",R301="",O301&lt;&gt;"",P301=0),"Card not on your Vans list, ","")&amp;IF(N(Y301)&gt;1,"Filled twice that day, ","")&amp;IFERROR(IF(AND(AA301&lt;&gt;"",AA301&lt;MinMiles),"Only "&amp;TEXT(AA301,"#,##0")&amp;" miles since the previous fill, ",""),"")&amp;IFERROR(IF(AND(AB301&lt;&gt;"",N(AB301)&gt;0,I301*1&lt;N(AB301)),"Pump mileage lower than before, ",""),"")&amp;IFERROR(IF(AND(TRIM(I301&amp;"")&lt;&gt;"",TRIM(K301&amp;"")&lt;&gt;"",ABS(I301*1-K301*1)&gt;MileTolerance),"Pump mileage off from the odometer, ",""),"")&amp;IF(J301="No","No receipt from the driver, ","")&amp;IFERROR(IF(AND(W301&lt;&gt;"",OR(W301&lt;DayStart,W301&gt;DayEnd)),"Outside working hours, ",""),"")&amp;IFERROR(IF(AND(X301&lt;&gt;"",WEEKDAY(X301,2)=6,FlagSat="Yes"),"Saturday, ",""),"")&amp;IFERROR(IF(AND(X301&lt;&gt;"",WEEKDAY(X301,2)=7,FlagSun="Yes"),"Sunday, ",""),"")&amp;IF(AND(FlagPremium="Yes",OR(V301="Diesel",V301="Petrol"),OR(ISNUMBER(SEARCH("super",F301)),ISNUMBER(SEARCH("premium",F301)),ISNUMBER(SEARCH("ultimate",F301)),ISNUMBER(SEARCH("v-power",F301)),ISNUMBER(SEARCH("momentum",F301)),ISNUMBER(SEARCH("supreme",F301)))),"Premium fuel, ","")</f>
        <v/>
      </c>
      <c r="AD301" s="32" t="n">
        <f aca="false">IF(AC301="",0,1)</f>
        <v>0</v>
      </c>
      <c r="AE301" s="32" t="n">
        <f aca="false">IF(A301="",0,1)</f>
        <v>0</v>
      </c>
    </row>
    <row r="302" customFormat="false" ht="15" hidden="false" customHeight="false" outlineLevel="0" collapsed="false">
      <c r="A302" s="24"/>
      <c r="B302" s="25"/>
      <c r="C302" s="21"/>
      <c r="D302" s="19"/>
      <c r="E302" s="19"/>
      <c r="F302" s="19"/>
      <c r="G302" s="26"/>
      <c r="H302" s="27"/>
      <c r="I302" s="28"/>
      <c r="J302" s="19"/>
      <c r="K302" s="28"/>
      <c r="L302" s="29" t="str">
        <f aca="false">IF(AC302="","",LEFT(AC302,LEN(AC302)-2))</f>
        <v/>
      </c>
      <c r="M302" s="30"/>
      <c r="N302" s="30"/>
      <c r="O302" s="32" t="str">
        <f aca="false">IF(TRIM(C302&amp;"")="","",RIGHT(SUBSTITUTE(SUBSTITUTE(C302&amp;""," ",""),"*",""),4))</f>
        <v/>
      </c>
      <c r="P302" s="32" t="n">
        <f aca="false">IF(O302="",0,IFERROR(MATCH(O302,Vans!$D$2:$D$51,0),IFERROR(MATCH(VALUE(O302),Vans!$D$2:$D$51,0),0)))</f>
        <v>0</v>
      </c>
      <c r="Q302" s="32" t="str">
        <f aca="false">IF(P302=0,"",INDEX(Vans!$A$2:$A$51,P302)&amp;"")</f>
        <v/>
      </c>
      <c r="R302" s="32" t="str">
        <f aca="false">IF(A302="","",IF(TRIM(D302&amp;"")&lt;&gt;"",SUBSTITUTE(UPPER(TRIM(D302&amp;""))," ",""),SUBSTITUTE(UPPER(Q302)," ","")))</f>
        <v/>
      </c>
      <c r="S302" s="32" t="n">
        <f aca="false">IF(R302="",0,IFERROR(MATCH(R302,Vans!$G$2:$G$51,0),0))</f>
        <v>0</v>
      </c>
      <c r="T302" s="32" t="str">
        <f aca="false">IF(S302=0,"",INDEX(Vans!$B$2:$B$51,S302)&amp;"")</f>
        <v/>
      </c>
      <c r="U302" s="32" t="str">
        <f aca="false">IF(S302=0,"",INDEX(Vans!$C$2:$C$51,S302))</f>
        <v/>
      </c>
      <c r="V302" s="32" t="str">
        <f aca="false">IF(TRIM(F302&amp;"")="","",IF(ISNUMBER(SEARCH("adblue",F302)),"AdBlue",IF(OR(ISNUMBER(SEARCH("diesel",F302)),ISNUMBER(SEARCH("derv",F302)),ISNUMBER(SEARCH("ulsd",F302))),"Diesel",IF(OR(ISNUMBER(SEARCH("unleaded",F302)),ISNUMBER(SEARCH("petrol",F302)),ISNUMBER(SEARCH("ulp",F302))),"Petrol",IF(OR(ISNUMBER(SEARCH("electric",F302)),ISNUMBER(SEARCH("charg",F302)),ISNUMBER(SEARCH("kwh",F302))),"Electric","Other")))))</f>
        <v/>
      </c>
      <c r="W302" s="34" t="str">
        <f aca="false">IF(TRIM(B302&amp;"")&lt;&gt;"",IFERROR(MOD(B302*1,1),""),IF(A302="","",IFERROR(IF(MOD(A302*1,1)&gt;0,MOD(A302*1,1),""),"")))</f>
        <v/>
      </c>
      <c r="X302" s="35" t="str">
        <f aca="false">IF(A302="","",IFERROR(INT(A302*1),""))</f>
        <v/>
      </c>
      <c r="Y302" s="32" t="str">
        <f aca="false">IF(OR(X302="",NOT(OR(V302="Diesel",V302="Petrol"))),"",MAX(IF(O302="",0,COUNTIFS($O$2:$O$501,O302,$X$2:$X$501,X302,$V$2:$V$501,"Diesel")+COUNTIFS($O$2:$O$501,O302,$X$2:$X$501,X302,$V$2:$V$501,"Petrol")),IF(R302="",0,COUNTIFS($R$2:$R$501,R302,$X$2:$X$501,X302,$V$2:$V$501,"Diesel")+COUNTIFS($R$2:$R$501,R302,$X$2:$X$501,X302,$V$2:$V$501,"Petrol"))))</f>
        <v/>
      </c>
      <c r="Z302" s="32" t="str">
        <f aca="false">IF(OR(R302="",TRIM(I302&amp;"")="",NOT(OR(V302="Diesel",V302="Petrol"))),"",IFERROR(_xlfn.MAXIFS($I$2:$I$501,$R$2:$R$501,R302,$I$2:$I$501,"&lt;"&amp;I302,$V$2:$V$501,"&lt;&gt;AdBlue",$V$2:$V$501,"&lt;&gt;Other"),""))</f>
        <v/>
      </c>
      <c r="AA302" s="32" t="str">
        <f aca="false">IF(OR(Z302="",N(Z302)=0),"",I302-Z302)</f>
        <v/>
      </c>
      <c r="AB302" s="32" t="str">
        <f aca="false">IF(OR(R302="",TRIM(I302&amp;"")="",X302=""),"",IFERROR(_xlfn.MAXIFS($I$2:$I$501,$R$2:$R$501,R302,$X$2:$X$501,"&lt;"&amp;X302),""))</f>
        <v/>
      </c>
      <c r="AC302" s="32" t="str">
        <f aca="false">IF(V302="Other","Not fuel, ","")&amp;IFERROR(IF(AND(T302&lt;&gt;"",OR(AND(V302="Diesel",T302&lt;&gt;"Diesel"),AND(V302="Petrol",T302&lt;&gt;"Petrol",T302&lt;&gt;"Plug-in hybrid"),AND(V302="Electric",T302&lt;&gt;"Electric",T302&lt;&gt;"Plug-in hybrid"))),"Wrong fuel for this van, ",""),"")&amp;IFERROR(IF(AND(OR(V302="Diesel",V302="Petrol"),N(U302)&gt;0,G302*1&gt;N(U302)*(1+TankMargin)),"More than the tank holds, ",""),"")&amp;IF(AND(TRIM(D302&amp;"")&lt;&gt;"",Q302&lt;&gt;"",SUBSTITUTE(UPPER(Q302)," ","")&lt;&gt;R302),"Card used in another van, ","")&amp;IF(AND(TRIM(D302&amp;"")&lt;&gt;"",S302=0),"Not one of your vans, ","")&amp;IF(AND(A302&lt;&gt;"",R302="",O302&lt;&gt;"",P302=0),"Card not on your Vans list, ","")&amp;IF(N(Y302)&gt;1,"Filled twice that day, ","")&amp;IFERROR(IF(AND(AA302&lt;&gt;"",AA302&lt;MinMiles),"Only "&amp;TEXT(AA302,"#,##0")&amp;" miles since the previous fill, ",""),"")&amp;IFERROR(IF(AND(AB302&lt;&gt;"",N(AB302)&gt;0,I302*1&lt;N(AB302)),"Pump mileage lower than before, ",""),"")&amp;IFERROR(IF(AND(TRIM(I302&amp;"")&lt;&gt;"",TRIM(K302&amp;"")&lt;&gt;"",ABS(I302*1-K302*1)&gt;MileTolerance),"Pump mileage off from the odometer, ",""),"")&amp;IF(J302="No","No receipt from the driver, ","")&amp;IFERROR(IF(AND(W302&lt;&gt;"",OR(W302&lt;DayStart,W302&gt;DayEnd)),"Outside working hours, ",""),"")&amp;IFERROR(IF(AND(X302&lt;&gt;"",WEEKDAY(X302,2)=6,FlagSat="Yes"),"Saturday, ",""),"")&amp;IFERROR(IF(AND(X302&lt;&gt;"",WEEKDAY(X302,2)=7,FlagSun="Yes"),"Sunday, ",""),"")&amp;IF(AND(FlagPremium="Yes",OR(V302="Diesel",V302="Petrol"),OR(ISNUMBER(SEARCH("super",F302)),ISNUMBER(SEARCH("premium",F302)),ISNUMBER(SEARCH("ultimate",F302)),ISNUMBER(SEARCH("v-power",F302)),ISNUMBER(SEARCH("momentum",F302)),ISNUMBER(SEARCH("supreme",F302)))),"Premium fuel, ","")</f>
        <v/>
      </c>
      <c r="AD302" s="32" t="n">
        <f aca="false">IF(AC302="",0,1)</f>
        <v>0</v>
      </c>
      <c r="AE302" s="32" t="n">
        <f aca="false">IF(A302="",0,1)</f>
        <v>0</v>
      </c>
    </row>
    <row r="303" customFormat="false" ht="15" hidden="false" customHeight="false" outlineLevel="0" collapsed="false">
      <c r="A303" s="24"/>
      <c r="B303" s="25"/>
      <c r="C303" s="21"/>
      <c r="D303" s="19"/>
      <c r="E303" s="19"/>
      <c r="F303" s="19"/>
      <c r="G303" s="26"/>
      <c r="H303" s="27"/>
      <c r="I303" s="28"/>
      <c r="J303" s="19"/>
      <c r="K303" s="28"/>
      <c r="L303" s="29" t="str">
        <f aca="false">IF(AC303="","",LEFT(AC303,LEN(AC303)-2))</f>
        <v/>
      </c>
      <c r="M303" s="30"/>
      <c r="N303" s="30"/>
      <c r="O303" s="32" t="str">
        <f aca="false">IF(TRIM(C303&amp;"")="","",RIGHT(SUBSTITUTE(SUBSTITUTE(C303&amp;""," ",""),"*",""),4))</f>
        <v/>
      </c>
      <c r="P303" s="32" t="n">
        <f aca="false">IF(O303="",0,IFERROR(MATCH(O303,Vans!$D$2:$D$51,0),IFERROR(MATCH(VALUE(O303),Vans!$D$2:$D$51,0),0)))</f>
        <v>0</v>
      </c>
      <c r="Q303" s="32" t="str">
        <f aca="false">IF(P303=0,"",INDEX(Vans!$A$2:$A$51,P303)&amp;"")</f>
        <v/>
      </c>
      <c r="R303" s="32" t="str">
        <f aca="false">IF(A303="","",IF(TRIM(D303&amp;"")&lt;&gt;"",SUBSTITUTE(UPPER(TRIM(D303&amp;""))," ",""),SUBSTITUTE(UPPER(Q303)," ","")))</f>
        <v/>
      </c>
      <c r="S303" s="32" t="n">
        <f aca="false">IF(R303="",0,IFERROR(MATCH(R303,Vans!$G$2:$G$51,0),0))</f>
        <v>0</v>
      </c>
      <c r="T303" s="32" t="str">
        <f aca="false">IF(S303=0,"",INDEX(Vans!$B$2:$B$51,S303)&amp;"")</f>
        <v/>
      </c>
      <c r="U303" s="32" t="str">
        <f aca="false">IF(S303=0,"",INDEX(Vans!$C$2:$C$51,S303))</f>
        <v/>
      </c>
      <c r="V303" s="32" t="str">
        <f aca="false">IF(TRIM(F303&amp;"")="","",IF(ISNUMBER(SEARCH("adblue",F303)),"AdBlue",IF(OR(ISNUMBER(SEARCH("diesel",F303)),ISNUMBER(SEARCH("derv",F303)),ISNUMBER(SEARCH("ulsd",F303))),"Diesel",IF(OR(ISNUMBER(SEARCH("unleaded",F303)),ISNUMBER(SEARCH("petrol",F303)),ISNUMBER(SEARCH("ulp",F303))),"Petrol",IF(OR(ISNUMBER(SEARCH("electric",F303)),ISNUMBER(SEARCH("charg",F303)),ISNUMBER(SEARCH("kwh",F303))),"Electric","Other")))))</f>
        <v/>
      </c>
      <c r="W303" s="34" t="str">
        <f aca="false">IF(TRIM(B303&amp;"")&lt;&gt;"",IFERROR(MOD(B303*1,1),""),IF(A303="","",IFERROR(IF(MOD(A303*1,1)&gt;0,MOD(A303*1,1),""),"")))</f>
        <v/>
      </c>
      <c r="X303" s="35" t="str">
        <f aca="false">IF(A303="","",IFERROR(INT(A303*1),""))</f>
        <v/>
      </c>
      <c r="Y303" s="32" t="str">
        <f aca="false">IF(OR(X303="",NOT(OR(V303="Diesel",V303="Petrol"))),"",MAX(IF(O303="",0,COUNTIFS($O$2:$O$501,O303,$X$2:$X$501,X303,$V$2:$V$501,"Diesel")+COUNTIFS($O$2:$O$501,O303,$X$2:$X$501,X303,$V$2:$V$501,"Petrol")),IF(R303="",0,COUNTIFS($R$2:$R$501,R303,$X$2:$X$501,X303,$V$2:$V$501,"Diesel")+COUNTIFS($R$2:$R$501,R303,$X$2:$X$501,X303,$V$2:$V$501,"Petrol"))))</f>
        <v/>
      </c>
      <c r="Z303" s="32" t="str">
        <f aca="false">IF(OR(R303="",TRIM(I303&amp;"")="",NOT(OR(V303="Diesel",V303="Petrol"))),"",IFERROR(_xlfn.MAXIFS($I$2:$I$501,$R$2:$R$501,R303,$I$2:$I$501,"&lt;"&amp;I303,$V$2:$V$501,"&lt;&gt;AdBlue",$V$2:$V$501,"&lt;&gt;Other"),""))</f>
        <v/>
      </c>
      <c r="AA303" s="32" t="str">
        <f aca="false">IF(OR(Z303="",N(Z303)=0),"",I303-Z303)</f>
        <v/>
      </c>
      <c r="AB303" s="32" t="str">
        <f aca="false">IF(OR(R303="",TRIM(I303&amp;"")="",X303=""),"",IFERROR(_xlfn.MAXIFS($I$2:$I$501,$R$2:$R$501,R303,$X$2:$X$501,"&lt;"&amp;X303),""))</f>
        <v/>
      </c>
      <c r="AC303" s="32" t="str">
        <f aca="false">IF(V303="Other","Not fuel, ","")&amp;IFERROR(IF(AND(T303&lt;&gt;"",OR(AND(V303="Diesel",T303&lt;&gt;"Diesel"),AND(V303="Petrol",T303&lt;&gt;"Petrol",T303&lt;&gt;"Plug-in hybrid"),AND(V303="Electric",T303&lt;&gt;"Electric",T303&lt;&gt;"Plug-in hybrid"))),"Wrong fuel for this van, ",""),"")&amp;IFERROR(IF(AND(OR(V303="Diesel",V303="Petrol"),N(U303)&gt;0,G303*1&gt;N(U303)*(1+TankMargin)),"More than the tank holds, ",""),"")&amp;IF(AND(TRIM(D303&amp;"")&lt;&gt;"",Q303&lt;&gt;"",SUBSTITUTE(UPPER(Q303)," ","")&lt;&gt;R303),"Card used in another van, ","")&amp;IF(AND(TRIM(D303&amp;"")&lt;&gt;"",S303=0),"Not one of your vans, ","")&amp;IF(AND(A303&lt;&gt;"",R303="",O303&lt;&gt;"",P303=0),"Card not on your Vans list, ","")&amp;IF(N(Y303)&gt;1,"Filled twice that day, ","")&amp;IFERROR(IF(AND(AA303&lt;&gt;"",AA303&lt;MinMiles),"Only "&amp;TEXT(AA303,"#,##0")&amp;" miles since the previous fill, ",""),"")&amp;IFERROR(IF(AND(AB303&lt;&gt;"",N(AB303)&gt;0,I303*1&lt;N(AB303)),"Pump mileage lower than before, ",""),"")&amp;IFERROR(IF(AND(TRIM(I303&amp;"")&lt;&gt;"",TRIM(K303&amp;"")&lt;&gt;"",ABS(I303*1-K303*1)&gt;MileTolerance),"Pump mileage off from the odometer, ",""),"")&amp;IF(J303="No","No receipt from the driver, ","")&amp;IFERROR(IF(AND(W303&lt;&gt;"",OR(W303&lt;DayStart,W303&gt;DayEnd)),"Outside working hours, ",""),"")&amp;IFERROR(IF(AND(X303&lt;&gt;"",WEEKDAY(X303,2)=6,FlagSat="Yes"),"Saturday, ",""),"")&amp;IFERROR(IF(AND(X303&lt;&gt;"",WEEKDAY(X303,2)=7,FlagSun="Yes"),"Sunday, ",""),"")&amp;IF(AND(FlagPremium="Yes",OR(V303="Diesel",V303="Petrol"),OR(ISNUMBER(SEARCH("super",F303)),ISNUMBER(SEARCH("premium",F303)),ISNUMBER(SEARCH("ultimate",F303)),ISNUMBER(SEARCH("v-power",F303)),ISNUMBER(SEARCH("momentum",F303)),ISNUMBER(SEARCH("supreme",F303)))),"Premium fuel, ","")</f>
        <v/>
      </c>
      <c r="AD303" s="32" t="n">
        <f aca="false">IF(AC303="",0,1)</f>
        <v>0</v>
      </c>
      <c r="AE303" s="32" t="n">
        <f aca="false">IF(A303="",0,1)</f>
        <v>0</v>
      </c>
    </row>
    <row r="304" customFormat="false" ht="15" hidden="false" customHeight="false" outlineLevel="0" collapsed="false">
      <c r="A304" s="24"/>
      <c r="B304" s="25"/>
      <c r="C304" s="21"/>
      <c r="D304" s="19"/>
      <c r="E304" s="19"/>
      <c r="F304" s="19"/>
      <c r="G304" s="26"/>
      <c r="H304" s="27"/>
      <c r="I304" s="28"/>
      <c r="J304" s="19"/>
      <c r="K304" s="28"/>
      <c r="L304" s="29" t="str">
        <f aca="false">IF(AC304="","",LEFT(AC304,LEN(AC304)-2))</f>
        <v/>
      </c>
      <c r="M304" s="30"/>
      <c r="N304" s="30"/>
      <c r="O304" s="32" t="str">
        <f aca="false">IF(TRIM(C304&amp;"")="","",RIGHT(SUBSTITUTE(SUBSTITUTE(C304&amp;""," ",""),"*",""),4))</f>
        <v/>
      </c>
      <c r="P304" s="32" t="n">
        <f aca="false">IF(O304="",0,IFERROR(MATCH(O304,Vans!$D$2:$D$51,0),IFERROR(MATCH(VALUE(O304),Vans!$D$2:$D$51,0),0)))</f>
        <v>0</v>
      </c>
      <c r="Q304" s="32" t="str">
        <f aca="false">IF(P304=0,"",INDEX(Vans!$A$2:$A$51,P304)&amp;"")</f>
        <v/>
      </c>
      <c r="R304" s="32" t="str">
        <f aca="false">IF(A304="","",IF(TRIM(D304&amp;"")&lt;&gt;"",SUBSTITUTE(UPPER(TRIM(D304&amp;""))," ",""),SUBSTITUTE(UPPER(Q304)," ","")))</f>
        <v/>
      </c>
      <c r="S304" s="32" t="n">
        <f aca="false">IF(R304="",0,IFERROR(MATCH(R304,Vans!$G$2:$G$51,0),0))</f>
        <v>0</v>
      </c>
      <c r="T304" s="32" t="str">
        <f aca="false">IF(S304=0,"",INDEX(Vans!$B$2:$B$51,S304)&amp;"")</f>
        <v/>
      </c>
      <c r="U304" s="32" t="str">
        <f aca="false">IF(S304=0,"",INDEX(Vans!$C$2:$C$51,S304))</f>
        <v/>
      </c>
      <c r="V304" s="32" t="str">
        <f aca="false">IF(TRIM(F304&amp;"")="","",IF(ISNUMBER(SEARCH("adblue",F304)),"AdBlue",IF(OR(ISNUMBER(SEARCH("diesel",F304)),ISNUMBER(SEARCH("derv",F304)),ISNUMBER(SEARCH("ulsd",F304))),"Diesel",IF(OR(ISNUMBER(SEARCH("unleaded",F304)),ISNUMBER(SEARCH("petrol",F304)),ISNUMBER(SEARCH("ulp",F304))),"Petrol",IF(OR(ISNUMBER(SEARCH("electric",F304)),ISNUMBER(SEARCH("charg",F304)),ISNUMBER(SEARCH("kwh",F304))),"Electric","Other")))))</f>
        <v/>
      </c>
      <c r="W304" s="34" t="str">
        <f aca="false">IF(TRIM(B304&amp;"")&lt;&gt;"",IFERROR(MOD(B304*1,1),""),IF(A304="","",IFERROR(IF(MOD(A304*1,1)&gt;0,MOD(A304*1,1),""),"")))</f>
        <v/>
      </c>
      <c r="X304" s="35" t="str">
        <f aca="false">IF(A304="","",IFERROR(INT(A304*1),""))</f>
        <v/>
      </c>
      <c r="Y304" s="32" t="str">
        <f aca="false">IF(OR(X304="",NOT(OR(V304="Diesel",V304="Petrol"))),"",MAX(IF(O304="",0,COUNTIFS($O$2:$O$501,O304,$X$2:$X$501,X304,$V$2:$V$501,"Diesel")+COUNTIFS($O$2:$O$501,O304,$X$2:$X$501,X304,$V$2:$V$501,"Petrol")),IF(R304="",0,COUNTIFS($R$2:$R$501,R304,$X$2:$X$501,X304,$V$2:$V$501,"Diesel")+COUNTIFS($R$2:$R$501,R304,$X$2:$X$501,X304,$V$2:$V$501,"Petrol"))))</f>
        <v/>
      </c>
      <c r="Z304" s="32" t="str">
        <f aca="false">IF(OR(R304="",TRIM(I304&amp;"")="",NOT(OR(V304="Diesel",V304="Petrol"))),"",IFERROR(_xlfn.MAXIFS($I$2:$I$501,$R$2:$R$501,R304,$I$2:$I$501,"&lt;"&amp;I304,$V$2:$V$501,"&lt;&gt;AdBlue",$V$2:$V$501,"&lt;&gt;Other"),""))</f>
        <v/>
      </c>
      <c r="AA304" s="32" t="str">
        <f aca="false">IF(OR(Z304="",N(Z304)=0),"",I304-Z304)</f>
        <v/>
      </c>
      <c r="AB304" s="32" t="str">
        <f aca="false">IF(OR(R304="",TRIM(I304&amp;"")="",X304=""),"",IFERROR(_xlfn.MAXIFS($I$2:$I$501,$R$2:$R$501,R304,$X$2:$X$501,"&lt;"&amp;X304),""))</f>
        <v/>
      </c>
      <c r="AC304" s="32" t="str">
        <f aca="false">IF(V304="Other","Not fuel, ","")&amp;IFERROR(IF(AND(T304&lt;&gt;"",OR(AND(V304="Diesel",T304&lt;&gt;"Diesel"),AND(V304="Petrol",T304&lt;&gt;"Petrol",T304&lt;&gt;"Plug-in hybrid"),AND(V304="Electric",T304&lt;&gt;"Electric",T304&lt;&gt;"Plug-in hybrid"))),"Wrong fuel for this van, ",""),"")&amp;IFERROR(IF(AND(OR(V304="Diesel",V304="Petrol"),N(U304)&gt;0,G304*1&gt;N(U304)*(1+TankMargin)),"More than the tank holds, ",""),"")&amp;IF(AND(TRIM(D304&amp;"")&lt;&gt;"",Q304&lt;&gt;"",SUBSTITUTE(UPPER(Q304)," ","")&lt;&gt;R304),"Card used in another van, ","")&amp;IF(AND(TRIM(D304&amp;"")&lt;&gt;"",S304=0),"Not one of your vans, ","")&amp;IF(AND(A304&lt;&gt;"",R304="",O304&lt;&gt;"",P304=0),"Card not on your Vans list, ","")&amp;IF(N(Y304)&gt;1,"Filled twice that day, ","")&amp;IFERROR(IF(AND(AA304&lt;&gt;"",AA304&lt;MinMiles),"Only "&amp;TEXT(AA304,"#,##0")&amp;" miles since the previous fill, ",""),"")&amp;IFERROR(IF(AND(AB304&lt;&gt;"",N(AB304)&gt;0,I304*1&lt;N(AB304)),"Pump mileage lower than before, ",""),"")&amp;IFERROR(IF(AND(TRIM(I304&amp;"")&lt;&gt;"",TRIM(K304&amp;"")&lt;&gt;"",ABS(I304*1-K304*1)&gt;MileTolerance),"Pump mileage off from the odometer, ",""),"")&amp;IF(J304="No","No receipt from the driver, ","")&amp;IFERROR(IF(AND(W304&lt;&gt;"",OR(W304&lt;DayStart,W304&gt;DayEnd)),"Outside working hours, ",""),"")&amp;IFERROR(IF(AND(X304&lt;&gt;"",WEEKDAY(X304,2)=6,FlagSat="Yes"),"Saturday, ",""),"")&amp;IFERROR(IF(AND(X304&lt;&gt;"",WEEKDAY(X304,2)=7,FlagSun="Yes"),"Sunday, ",""),"")&amp;IF(AND(FlagPremium="Yes",OR(V304="Diesel",V304="Petrol"),OR(ISNUMBER(SEARCH("super",F304)),ISNUMBER(SEARCH("premium",F304)),ISNUMBER(SEARCH("ultimate",F304)),ISNUMBER(SEARCH("v-power",F304)),ISNUMBER(SEARCH("momentum",F304)),ISNUMBER(SEARCH("supreme",F304)))),"Premium fuel, ","")</f>
        <v/>
      </c>
      <c r="AD304" s="32" t="n">
        <f aca="false">IF(AC304="",0,1)</f>
        <v>0</v>
      </c>
      <c r="AE304" s="32" t="n">
        <f aca="false">IF(A304="",0,1)</f>
        <v>0</v>
      </c>
    </row>
    <row r="305" customFormat="false" ht="15" hidden="false" customHeight="false" outlineLevel="0" collapsed="false">
      <c r="A305" s="24"/>
      <c r="B305" s="25"/>
      <c r="C305" s="21"/>
      <c r="D305" s="19"/>
      <c r="E305" s="19"/>
      <c r="F305" s="19"/>
      <c r="G305" s="26"/>
      <c r="H305" s="27"/>
      <c r="I305" s="28"/>
      <c r="J305" s="19"/>
      <c r="K305" s="28"/>
      <c r="L305" s="29" t="str">
        <f aca="false">IF(AC305="","",LEFT(AC305,LEN(AC305)-2))</f>
        <v/>
      </c>
      <c r="M305" s="30"/>
      <c r="N305" s="30"/>
      <c r="O305" s="32" t="str">
        <f aca="false">IF(TRIM(C305&amp;"")="","",RIGHT(SUBSTITUTE(SUBSTITUTE(C305&amp;""," ",""),"*",""),4))</f>
        <v/>
      </c>
      <c r="P305" s="32" t="n">
        <f aca="false">IF(O305="",0,IFERROR(MATCH(O305,Vans!$D$2:$D$51,0),IFERROR(MATCH(VALUE(O305),Vans!$D$2:$D$51,0),0)))</f>
        <v>0</v>
      </c>
      <c r="Q305" s="32" t="str">
        <f aca="false">IF(P305=0,"",INDEX(Vans!$A$2:$A$51,P305)&amp;"")</f>
        <v/>
      </c>
      <c r="R305" s="32" t="str">
        <f aca="false">IF(A305="","",IF(TRIM(D305&amp;"")&lt;&gt;"",SUBSTITUTE(UPPER(TRIM(D305&amp;""))," ",""),SUBSTITUTE(UPPER(Q305)," ","")))</f>
        <v/>
      </c>
      <c r="S305" s="32" t="n">
        <f aca="false">IF(R305="",0,IFERROR(MATCH(R305,Vans!$G$2:$G$51,0),0))</f>
        <v>0</v>
      </c>
      <c r="T305" s="32" t="str">
        <f aca="false">IF(S305=0,"",INDEX(Vans!$B$2:$B$51,S305)&amp;"")</f>
        <v/>
      </c>
      <c r="U305" s="32" t="str">
        <f aca="false">IF(S305=0,"",INDEX(Vans!$C$2:$C$51,S305))</f>
        <v/>
      </c>
      <c r="V305" s="32" t="str">
        <f aca="false">IF(TRIM(F305&amp;"")="","",IF(ISNUMBER(SEARCH("adblue",F305)),"AdBlue",IF(OR(ISNUMBER(SEARCH("diesel",F305)),ISNUMBER(SEARCH("derv",F305)),ISNUMBER(SEARCH("ulsd",F305))),"Diesel",IF(OR(ISNUMBER(SEARCH("unleaded",F305)),ISNUMBER(SEARCH("petrol",F305)),ISNUMBER(SEARCH("ulp",F305))),"Petrol",IF(OR(ISNUMBER(SEARCH("electric",F305)),ISNUMBER(SEARCH("charg",F305)),ISNUMBER(SEARCH("kwh",F305))),"Electric","Other")))))</f>
        <v/>
      </c>
      <c r="W305" s="34" t="str">
        <f aca="false">IF(TRIM(B305&amp;"")&lt;&gt;"",IFERROR(MOD(B305*1,1),""),IF(A305="","",IFERROR(IF(MOD(A305*1,1)&gt;0,MOD(A305*1,1),""),"")))</f>
        <v/>
      </c>
      <c r="X305" s="35" t="str">
        <f aca="false">IF(A305="","",IFERROR(INT(A305*1),""))</f>
        <v/>
      </c>
      <c r="Y305" s="32" t="str">
        <f aca="false">IF(OR(X305="",NOT(OR(V305="Diesel",V305="Petrol"))),"",MAX(IF(O305="",0,COUNTIFS($O$2:$O$501,O305,$X$2:$X$501,X305,$V$2:$V$501,"Diesel")+COUNTIFS($O$2:$O$501,O305,$X$2:$X$501,X305,$V$2:$V$501,"Petrol")),IF(R305="",0,COUNTIFS($R$2:$R$501,R305,$X$2:$X$501,X305,$V$2:$V$501,"Diesel")+COUNTIFS($R$2:$R$501,R305,$X$2:$X$501,X305,$V$2:$V$501,"Petrol"))))</f>
        <v/>
      </c>
      <c r="Z305" s="32" t="str">
        <f aca="false">IF(OR(R305="",TRIM(I305&amp;"")="",NOT(OR(V305="Diesel",V305="Petrol"))),"",IFERROR(_xlfn.MAXIFS($I$2:$I$501,$R$2:$R$501,R305,$I$2:$I$501,"&lt;"&amp;I305,$V$2:$V$501,"&lt;&gt;AdBlue",$V$2:$V$501,"&lt;&gt;Other"),""))</f>
        <v/>
      </c>
      <c r="AA305" s="32" t="str">
        <f aca="false">IF(OR(Z305="",N(Z305)=0),"",I305-Z305)</f>
        <v/>
      </c>
      <c r="AB305" s="32" t="str">
        <f aca="false">IF(OR(R305="",TRIM(I305&amp;"")="",X305=""),"",IFERROR(_xlfn.MAXIFS($I$2:$I$501,$R$2:$R$501,R305,$X$2:$X$501,"&lt;"&amp;X305),""))</f>
        <v/>
      </c>
      <c r="AC305" s="32" t="str">
        <f aca="false">IF(V305="Other","Not fuel, ","")&amp;IFERROR(IF(AND(T305&lt;&gt;"",OR(AND(V305="Diesel",T305&lt;&gt;"Diesel"),AND(V305="Petrol",T305&lt;&gt;"Petrol",T305&lt;&gt;"Plug-in hybrid"),AND(V305="Electric",T305&lt;&gt;"Electric",T305&lt;&gt;"Plug-in hybrid"))),"Wrong fuel for this van, ",""),"")&amp;IFERROR(IF(AND(OR(V305="Diesel",V305="Petrol"),N(U305)&gt;0,G305*1&gt;N(U305)*(1+TankMargin)),"More than the tank holds, ",""),"")&amp;IF(AND(TRIM(D305&amp;"")&lt;&gt;"",Q305&lt;&gt;"",SUBSTITUTE(UPPER(Q305)," ","")&lt;&gt;R305),"Card used in another van, ","")&amp;IF(AND(TRIM(D305&amp;"")&lt;&gt;"",S305=0),"Not one of your vans, ","")&amp;IF(AND(A305&lt;&gt;"",R305="",O305&lt;&gt;"",P305=0),"Card not on your Vans list, ","")&amp;IF(N(Y305)&gt;1,"Filled twice that day, ","")&amp;IFERROR(IF(AND(AA305&lt;&gt;"",AA305&lt;MinMiles),"Only "&amp;TEXT(AA305,"#,##0")&amp;" miles since the previous fill, ",""),"")&amp;IFERROR(IF(AND(AB305&lt;&gt;"",N(AB305)&gt;0,I305*1&lt;N(AB305)),"Pump mileage lower than before, ",""),"")&amp;IFERROR(IF(AND(TRIM(I305&amp;"")&lt;&gt;"",TRIM(K305&amp;"")&lt;&gt;"",ABS(I305*1-K305*1)&gt;MileTolerance),"Pump mileage off from the odometer, ",""),"")&amp;IF(J305="No","No receipt from the driver, ","")&amp;IFERROR(IF(AND(W305&lt;&gt;"",OR(W305&lt;DayStart,W305&gt;DayEnd)),"Outside working hours, ",""),"")&amp;IFERROR(IF(AND(X305&lt;&gt;"",WEEKDAY(X305,2)=6,FlagSat="Yes"),"Saturday, ",""),"")&amp;IFERROR(IF(AND(X305&lt;&gt;"",WEEKDAY(X305,2)=7,FlagSun="Yes"),"Sunday, ",""),"")&amp;IF(AND(FlagPremium="Yes",OR(V305="Diesel",V305="Petrol"),OR(ISNUMBER(SEARCH("super",F305)),ISNUMBER(SEARCH("premium",F305)),ISNUMBER(SEARCH("ultimate",F305)),ISNUMBER(SEARCH("v-power",F305)),ISNUMBER(SEARCH("momentum",F305)),ISNUMBER(SEARCH("supreme",F305)))),"Premium fuel, ","")</f>
        <v/>
      </c>
      <c r="AD305" s="32" t="n">
        <f aca="false">IF(AC305="",0,1)</f>
        <v>0</v>
      </c>
      <c r="AE305" s="32" t="n">
        <f aca="false">IF(A305="",0,1)</f>
        <v>0</v>
      </c>
    </row>
    <row r="306" customFormat="false" ht="15" hidden="false" customHeight="false" outlineLevel="0" collapsed="false">
      <c r="A306" s="24"/>
      <c r="B306" s="25"/>
      <c r="C306" s="21"/>
      <c r="D306" s="19"/>
      <c r="E306" s="19"/>
      <c r="F306" s="19"/>
      <c r="G306" s="26"/>
      <c r="H306" s="27"/>
      <c r="I306" s="28"/>
      <c r="J306" s="19"/>
      <c r="K306" s="28"/>
      <c r="L306" s="29" t="str">
        <f aca="false">IF(AC306="","",LEFT(AC306,LEN(AC306)-2))</f>
        <v/>
      </c>
      <c r="M306" s="30"/>
      <c r="N306" s="30"/>
      <c r="O306" s="32" t="str">
        <f aca="false">IF(TRIM(C306&amp;"")="","",RIGHT(SUBSTITUTE(SUBSTITUTE(C306&amp;""," ",""),"*",""),4))</f>
        <v/>
      </c>
      <c r="P306" s="32" t="n">
        <f aca="false">IF(O306="",0,IFERROR(MATCH(O306,Vans!$D$2:$D$51,0),IFERROR(MATCH(VALUE(O306),Vans!$D$2:$D$51,0),0)))</f>
        <v>0</v>
      </c>
      <c r="Q306" s="32" t="str">
        <f aca="false">IF(P306=0,"",INDEX(Vans!$A$2:$A$51,P306)&amp;"")</f>
        <v/>
      </c>
      <c r="R306" s="32" t="str">
        <f aca="false">IF(A306="","",IF(TRIM(D306&amp;"")&lt;&gt;"",SUBSTITUTE(UPPER(TRIM(D306&amp;""))," ",""),SUBSTITUTE(UPPER(Q306)," ","")))</f>
        <v/>
      </c>
      <c r="S306" s="32" t="n">
        <f aca="false">IF(R306="",0,IFERROR(MATCH(R306,Vans!$G$2:$G$51,0),0))</f>
        <v>0</v>
      </c>
      <c r="T306" s="32" t="str">
        <f aca="false">IF(S306=0,"",INDEX(Vans!$B$2:$B$51,S306)&amp;"")</f>
        <v/>
      </c>
      <c r="U306" s="32" t="str">
        <f aca="false">IF(S306=0,"",INDEX(Vans!$C$2:$C$51,S306))</f>
        <v/>
      </c>
      <c r="V306" s="32" t="str">
        <f aca="false">IF(TRIM(F306&amp;"")="","",IF(ISNUMBER(SEARCH("adblue",F306)),"AdBlue",IF(OR(ISNUMBER(SEARCH("diesel",F306)),ISNUMBER(SEARCH("derv",F306)),ISNUMBER(SEARCH("ulsd",F306))),"Diesel",IF(OR(ISNUMBER(SEARCH("unleaded",F306)),ISNUMBER(SEARCH("petrol",F306)),ISNUMBER(SEARCH("ulp",F306))),"Petrol",IF(OR(ISNUMBER(SEARCH("electric",F306)),ISNUMBER(SEARCH("charg",F306)),ISNUMBER(SEARCH("kwh",F306))),"Electric","Other")))))</f>
        <v/>
      </c>
      <c r="W306" s="34" t="str">
        <f aca="false">IF(TRIM(B306&amp;"")&lt;&gt;"",IFERROR(MOD(B306*1,1),""),IF(A306="","",IFERROR(IF(MOD(A306*1,1)&gt;0,MOD(A306*1,1),""),"")))</f>
        <v/>
      </c>
      <c r="X306" s="35" t="str">
        <f aca="false">IF(A306="","",IFERROR(INT(A306*1),""))</f>
        <v/>
      </c>
      <c r="Y306" s="32" t="str">
        <f aca="false">IF(OR(X306="",NOT(OR(V306="Diesel",V306="Petrol"))),"",MAX(IF(O306="",0,COUNTIFS($O$2:$O$501,O306,$X$2:$X$501,X306,$V$2:$V$501,"Diesel")+COUNTIFS($O$2:$O$501,O306,$X$2:$X$501,X306,$V$2:$V$501,"Petrol")),IF(R306="",0,COUNTIFS($R$2:$R$501,R306,$X$2:$X$501,X306,$V$2:$V$501,"Diesel")+COUNTIFS($R$2:$R$501,R306,$X$2:$X$501,X306,$V$2:$V$501,"Petrol"))))</f>
        <v/>
      </c>
      <c r="Z306" s="32" t="str">
        <f aca="false">IF(OR(R306="",TRIM(I306&amp;"")="",NOT(OR(V306="Diesel",V306="Petrol"))),"",IFERROR(_xlfn.MAXIFS($I$2:$I$501,$R$2:$R$501,R306,$I$2:$I$501,"&lt;"&amp;I306,$V$2:$V$501,"&lt;&gt;AdBlue",$V$2:$V$501,"&lt;&gt;Other"),""))</f>
        <v/>
      </c>
      <c r="AA306" s="32" t="str">
        <f aca="false">IF(OR(Z306="",N(Z306)=0),"",I306-Z306)</f>
        <v/>
      </c>
      <c r="AB306" s="32" t="str">
        <f aca="false">IF(OR(R306="",TRIM(I306&amp;"")="",X306=""),"",IFERROR(_xlfn.MAXIFS($I$2:$I$501,$R$2:$R$501,R306,$X$2:$X$501,"&lt;"&amp;X306),""))</f>
        <v/>
      </c>
      <c r="AC306" s="32" t="str">
        <f aca="false">IF(V306="Other","Not fuel, ","")&amp;IFERROR(IF(AND(T306&lt;&gt;"",OR(AND(V306="Diesel",T306&lt;&gt;"Diesel"),AND(V306="Petrol",T306&lt;&gt;"Petrol",T306&lt;&gt;"Plug-in hybrid"),AND(V306="Electric",T306&lt;&gt;"Electric",T306&lt;&gt;"Plug-in hybrid"))),"Wrong fuel for this van, ",""),"")&amp;IFERROR(IF(AND(OR(V306="Diesel",V306="Petrol"),N(U306)&gt;0,G306*1&gt;N(U306)*(1+TankMargin)),"More than the tank holds, ",""),"")&amp;IF(AND(TRIM(D306&amp;"")&lt;&gt;"",Q306&lt;&gt;"",SUBSTITUTE(UPPER(Q306)," ","")&lt;&gt;R306),"Card used in another van, ","")&amp;IF(AND(TRIM(D306&amp;"")&lt;&gt;"",S306=0),"Not one of your vans, ","")&amp;IF(AND(A306&lt;&gt;"",R306="",O306&lt;&gt;"",P306=0),"Card not on your Vans list, ","")&amp;IF(N(Y306)&gt;1,"Filled twice that day, ","")&amp;IFERROR(IF(AND(AA306&lt;&gt;"",AA306&lt;MinMiles),"Only "&amp;TEXT(AA306,"#,##0")&amp;" miles since the previous fill, ",""),"")&amp;IFERROR(IF(AND(AB306&lt;&gt;"",N(AB306)&gt;0,I306*1&lt;N(AB306)),"Pump mileage lower than before, ",""),"")&amp;IFERROR(IF(AND(TRIM(I306&amp;"")&lt;&gt;"",TRIM(K306&amp;"")&lt;&gt;"",ABS(I306*1-K306*1)&gt;MileTolerance),"Pump mileage off from the odometer, ",""),"")&amp;IF(J306="No","No receipt from the driver, ","")&amp;IFERROR(IF(AND(W306&lt;&gt;"",OR(W306&lt;DayStart,W306&gt;DayEnd)),"Outside working hours, ",""),"")&amp;IFERROR(IF(AND(X306&lt;&gt;"",WEEKDAY(X306,2)=6,FlagSat="Yes"),"Saturday, ",""),"")&amp;IFERROR(IF(AND(X306&lt;&gt;"",WEEKDAY(X306,2)=7,FlagSun="Yes"),"Sunday, ",""),"")&amp;IF(AND(FlagPremium="Yes",OR(V306="Diesel",V306="Petrol"),OR(ISNUMBER(SEARCH("super",F306)),ISNUMBER(SEARCH("premium",F306)),ISNUMBER(SEARCH("ultimate",F306)),ISNUMBER(SEARCH("v-power",F306)),ISNUMBER(SEARCH("momentum",F306)),ISNUMBER(SEARCH("supreme",F306)))),"Premium fuel, ","")</f>
        <v/>
      </c>
      <c r="AD306" s="32" t="n">
        <f aca="false">IF(AC306="",0,1)</f>
        <v>0</v>
      </c>
      <c r="AE306" s="32" t="n">
        <f aca="false">IF(A306="",0,1)</f>
        <v>0</v>
      </c>
    </row>
    <row r="307" customFormat="false" ht="15" hidden="false" customHeight="false" outlineLevel="0" collapsed="false">
      <c r="A307" s="24"/>
      <c r="B307" s="25"/>
      <c r="C307" s="21"/>
      <c r="D307" s="19"/>
      <c r="E307" s="19"/>
      <c r="F307" s="19"/>
      <c r="G307" s="26"/>
      <c r="H307" s="27"/>
      <c r="I307" s="28"/>
      <c r="J307" s="19"/>
      <c r="K307" s="28"/>
      <c r="L307" s="29" t="str">
        <f aca="false">IF(AC307="","",LEFT(AC307,LEN(AC307)-2))</f>
        <v/>
      </c>
      <c r="M307" s="30"/>
      <c r="N307" s="30"/>
      <c r="O307" s="32" t="str">
        <f aca="false">IF(TRIM(C307&amp;"")="","",RIGHT(SUBSTITUTE(SUBSTITUTE(C307&amp;""," ",""),"*",""),4))</f>
        <v/>
      </c>
      <c r="P307" s="32" t="n">
        <f aca="false">IF(O307="",0,IFERROR(MATCH(O307,Vans!$D$2:$D$51,0),IFERROR(MATCH(VALUE(O307),Vans!$D$2:$D$51,0),0)))</f>
        <v>0</v>
      </c>
      <c r="Q307" s="32" t="str">
        <f aca="false">IF(P307=0,"",INDEX(Vans!$A$2:$A$51,P307)&amp;"")</f>
        <v/>
      </c>
      <c r="R307" s="32" t="str">
        <f aca="false">IF(A307="","",IF(TRIM(D307&amp;"")&lt;&gt;"",SUBSTITUTE(UPPER(TRIM(D307&amp;""))," ",""),SUBSTITUTE(UPPER(Q307)," ","")))</f>
        <v/>
      </c>
      <c r="S307" s="32" t="n">
        <f aca="false">IF(R307="",0,IFERROR(MATCH(R307,Vans!$G$2:$G$51,0),0))</f>
        <v>0</v>
      </c>
      <c r="T307" s="32" t="str">
        <f aca="false">IF(S307=0,"",INDEX(Vans!$B$2:$B$51,S307)&amp;"")</f>
        <v/>
      </c>
      <c r="U307" s="32" t="str">
        <f aca="false">IF(S307=0,"",INDEX(Vans!$C$2:$C$51,S307))</f>
        <v/>
      </c>
      <c r="V307" s="32" t="str">
        <f aca="false">IF(TRIM(F307&amp;"")="","",IF(ISNUMBER(SEARCH("adblue",F307)),"AdBlue",IF(OR(ISNUMBER(SEARCH("diesel",F307)),ISNUMBER(SEARCH("derv",F307)),ISNUMBER(SEARCH("ulsd",F307))),"Diesel",IF(OR(ISNUMBER(SEARCH("unleaded",F307)),ISNUMBER(SEARCH("petrol",F307)),ISNUMBER(SEARCH("ulp",F307))),"Petrol",IF(OR(ISNUMBER(SEARCH("electric",F307)),ISNUMBER(SEARCH("charg",F307)),ISNUMBER(SEARCH("kwh",F307))),"Electric","Other")))))</f>
        <v/>
      </c>
      <c r="W307" s="34" t="str">
        <f aca="false">IF(TRIM(B307&amp;"")&lt;&gt;"",IFERROR(MOD(B307*1,1),""),IF(A307="","",IFERROR(IF(MOD(A307*1,1)&gt;0,MOD(A307*1,1),""),"")))</f>
        <v/>
      </c>
      <c r="X307" s="35" t="str">
        <f aca="false">IF(A307="","",IFERROR(INT(A307*1),""))</f>
        <v/>
      </c>
      <c r="Y307" s="32" t="str">
        <f aca="false">IF(OR(X307="",NOT(OR(V307="Diesel",V307="Petrol"))),"",MAX(IF(O307="",0,COUNTIFS($O$2:$O$501,O307,$X$2:$X$501,X307,$V$2:$V$501,"Diesel")+COUNTIFS($O$2:$O$501,O307,$X$2:$X$501,X307,$V$2:$V$501,"Petrol")),IF(R307="",0,COUNTIFS($R$2:$R$501,R307,$X$2:$X$501,X307,$V$2:$V$501,"Diesel")+COUNTIFS($R$2:$R$501,R307,$X$2:$X$501,X307,$V$2:$V$501,"Petrol"))))</f>
        <v/>
      </c>
      <c r="Z307" s="32" t="str">
        <f aca="false">IF(OR(R307="",TRIM(I307&amp;"")="",NOT(OR(V307="Diesel",V307="Petrol"))),"",IFERROR(_xlfn.MAXIFS($I$2:$I$501,$R$2:$R$501,R307,$I$2:$I$501,"&lt;"&amp;I307,$V$2:$V$501,"&lt;&gt;AdBlue",$V$2:$V$501,"&lt;&gt;Other"),""))</f>
        <v/>
      </c>
      <c r="AA307" s="32" t="str">
        <f aca="false">IF(OR(Z307="",N(Z307)=0),"",I307-Z307)</f>
        <v/>
      </c>
      <c r="AB307" s="32" t="str">
        <f aca="false">IF(OR(R307="",TRIM(I307&amp;"")="",X307=""),"",IFERROR(_xlfn.MAXIFS($I$2:$I$501,$R$2:$R$501,R307,$X$2:$X$501,"&lt;"&amp;X307),""))</f>
        <v/>
      </c>
      <c r="AC307" s="32" t="str">
        <f aca="false">IF(V307="Other","Not fuel, ","")&amp;IFERROR(IF(AND(T307&lt;&gt;"",OR(AND(V307="Diesel",T307&lt;&gt;"Diesel"),AND(V307="Petrol",T307&lt;&gt;"Petrol",T307&lt;&gt;"Plug-in hybrid"),AND(V307="Electric",T307&lt;&gt;"Electric",T307&lt;&gt;"Plug-in hybrid"))),"Wrong fuel for this van, ",""),"")&amp;IFERROR(IF(AND(OR(V307="Diesel",V307="Petrol"),N(U307)&gt;0,G307*1&gt;N(U307)*(1+TankMargin)),"More than the tank holds, ",""),"")&amp;IF(AND(TRIM(D307&amp;"")&lt;&gt;"",Q307&lt;&gt;"",SUBSTITUTE(UPPER(Q307)," ","")&lt;&gt;R307),"Card used in another van, ","")&amp;IF(AND(TRIM(D307&amp;"")&lt;&gt;"",S307=0),"Not one of your vans, ","")&amp;IF(AND(A307&lt;&gt;"",R307="",O307&lt;&gt;"",P307=0),"Card not on your Vans list, ","")&amp;IF(N(Y307)&gt;1,"Filled twice that day, ","")&amp;IFERROR(IF(AND(AA307&lt;&gt;"",AA307&lt;MinMiles),"Only "&amp;TEXT(AA307,"#,##0")&amp;" miles since the previous fill, ",""),"")&amp;IFERROR(IF(AND(AB307&lt;&gt;"",N(AB307)&gt;0,I307*1&lt;N(AB307)),"Pump mileage lower than before, ",""),"")&amp;IFERROR(IF(AND(TRIM(I307&amp;"")&lt;&gt;"",TRIM(K307&amp;"")&lt;&gt;"",ABS(I307*1-K307*1)&gt;MileTolerance),"Pump mileage off from the odometer, ",""),"")&amp;IF(J307="No","No receipt from the driver, ","")&amp;IFERROR(IF(AND(W307&lt;&gt;"",OR(W307&lt;DayStart,W307&gt;DayEnd)),"Outside working hours, ",""),"")&amp;IFERROR(IF(AND(X307&lt;&gt;"",WEEKDAY(X307,2)=6,FlagSat="Yes"),"Saturday, ",""),"")&amp;IFERROR(IF(AND(X307&lt;&gt;"",WEEKDAY(X307,2)=7,FlagSun="Yes"),"Sunday, ",""),"")&amp;IF(AND(FlagPremium="Yes",OR(V307="Diesel",V307="Petrol"),OR(ISNUMBER(SEARCH("super",F307)),ISNUMBER(SEARCH("premium",F307)),ISNUMBER(SEARCH("ultimate",F307)),ISNUMBER(SEARCH("v-power",F307)),ISNUMBER(SEARCH("momentum",F307)),ISNUMBER(SEARCH("supreme",F307)))),"Premium fuel, ","")</f>
        <v/>
      </c>
      <c r="AD307" s="32" t="n">
        <f aca="false">IF(AC307="",0,1)</f>
        <v>0</v>
      </c>
      <c r="AE307" s="32" t="n">
        <f aca="false">IF(A307="",0,1)</f>
        <v>0</v>
      </c>
    </row>
    <row r="308" customFormat="false" ht="15" hidden="false" customHeight="false" outlineLevel="0" collapsed="false">
      <c r="A308" s="24"/>
      <c r="B308" s="25"/>
      <c r="C308" s="21"/>
      <c r="D308" s="19"/>
      <c r="E308" s="19"/>
      <c r="F308" s="19"/>
      <c r="G308" s="26"/>
      <c r="H308" s="27"/>
      <c r="I308" s="28"/>
      <c r="J308" s="19"/>
      <c r="K308" s="28"/>
      <c r="L308" s="29" t="str">
        <f aca="false">IF(AC308="","",LEFT(AC308,LEN(AC308)-2))</f>
        <v/>
      </c>
      <c r="M308" s="30"/>
      <c r="N308" s="30"/>
      <c r="O308" s="32" t="str">
        <f aca="false">IF(TRIM(C308&amp;"")="","",RIGHT(SUBSTITUTE(SUBSTITUTE(C308&amp;""," ",""),"*",""),4))</f>
        <v/>
      </c>
      <c r="P308" s="32" t="n">
        <f aca="false">IF(O308="",0,IFERROR(MATCH(O308,Vans!$D$2:$D$51,0),IFERROR(MATCH(VALUE(O308),Vans!$D$2:$D$51,0),0)))</f>
        <v>0</v>
      </c>
      <c r="Q308" s="32" t="str">
        <f aca="false">IF(P308=0,"",INDEX(Vans!$A$2:$A$51,P308)&amp;"")</f>
        <v/>
      </c>
      <c r="R308" s="32" t="str">
        <f aca="false">IF(A308="","",IF(TRIM(D308&amp;"")&lt;&gt;"",SUBSTITUTE(UPPER(TRIM(D308&amp;""))," ",""),SUBSTITUTE(UPPER(Q308)," ","")))</f>
        <v/>
      </c>
      <c r="S308" s="32" t="n">
        <f aca="false">IF(R308="",0,IFERROR(MATCH(R308,Vans!$G$2:$G$51,0),0))</f>
        <v>0</v>
      </c>
      <c r="T308" s="32" t="str">
        <f aca="false">IF(S308=0,"",INDEX(Vans!$B$2:$B$51,S308)&amp;"")</f>
        <v/>
      </c>
      <c r="U308" s="32" t="str">
        <f aca="false">IF(S308=0,"",INDEX(Vans!$C$2:$C$51,S308))</f>
        <v/>
      </c>
      <c r="V308" s="32" t="str">
        <f aca="false">IF(TRIM(F308&amp;"")="","",IF(ISNUMBER(SEARCH("adblue",F308)),"AdBlue",IF(OR(ISNUMBER(SEARCH("diesel",F308)),ISNUMBER(SEARCH("derv",F308)),ISNUMBER(SEARCH("ulsd",F308))),"Diesel",IF(OR(ISNUMBER(SEARCH("unleaded",F308)),ISNUMBER(SEARCH("petrol",F308)),ISNUMBER(SEARCH("ulp",F308))),"Petrol",IF(OR(ISNUMBER(SEARCH("electric",F308)),ISNUMBER(SEARCH("charg",F308)),ISNUMBER(SEARCH("kwh",F308))),"Electric","Other")))))</f>
        <v/>
      </c>
      <c r="W308" s="34" t="str">
        <f aca="false">IF(TRIM(B308&amp;"")&lt;&gt;"",IFERROR(MOD(B308*1,1),""),IF(A308="","",IFERROR(IF(MOD(A308*1,1)&gt;0,MOD(A308*1,1),""),"")))</f>
        <v/>
      </c>
      <c r="X308" s="35" t="str">
        <f aca="false">IF(A308="","",IFERROR(INT(A308*1),""))</f>
        <v/>
      </c>
      <c r="Y308" s="32" t="str">
        <f aca="false">IF(OR(X308="",NOT(OR(V308="Diesel",V308="Petrol"))),"",MAX(IF(O308="",0,COUNTIFS($O$2:$O$501,O308,$X$2:$X$501,X308,$V$2:$V$501,"Diesel")+COUNTIFS($O$2:$O$501,O308,$X$2:$X$501,X308,$V$2:$V$501,"Petrol")),IF(R308="",0,COUNTIFS($R$2:$R$501,R308,$X$2:$X$501,X308,$V$2:$V$501,"Diesel")+COUNTIFS($R$2:$R$501,R308,$X$2:$X$501,X308,$V$2:$V$501,"Petrol"))))</f>
        <v/>
      </c>
      <c r="Z308" s="32" t="str">
        <f aca="false">IF(OR(R308="",TRIM(I308&amp;"")="",NOT(OR(V308="Diesel",V308="Petrol"))),"",IFERROR(_xlfn.MAXIFS($I$2:$I$501,$R$2:$R$501,R308,$I$2:$I$501,"&lt;"&amp;I308,$V$2:$V$501,"&lt;&gt;AdBlue",$V$2:$V$501,"&lt;&gt;Other"),""))</f>
        <v/>
      </c>
      <c r="AA308" s="32" t="str">
        <f aca="false">IF(OR(Z308="",N(Z308)=0),"",I308-Z308)</f>
        <v/>
      </c>
      <c r="AB308" s="32" t="str">
        <f aca="false">IF(OR(R308="",TRIM(I308&amp;"")="",X308=""),"",IFERROR(_xlfn.MAXIFS($I$2:$I$501,$R$2:$R$501,R308,$X$2:$X$501,"&lt;"&amp;X308),""))</f>
        <v/>
      </c>
      <c r="AC308" s="32" t="str">
        <f aca="false">IF(V308="Other","Not fuel, ","")&amp;IFERROR(IF(AND(T308&lt;&gt;"",OR(AND(V308="Diesel",T308&lt;&gt;"Diesel"),AND(V308="Petrol",T308&lt;&gt;"Petrol",T308&lt;&gt;"Plug-in hybrid"),AND(V308="Electric",T308&lt;&gt;"Electric",T308&lt;&gt;"Plug-in hybrid"))),"Wrong fuel for this van, ",""),"")&amp;IFERROR(IF(AND(OR(V308="Diesel",V308="Petrol"),N(U308)&gt;0,G308*1&gt;N(U308)*(1+TankMargin)),"More than the tank holds, ",""),"")&amp;IF(AND(TRIM(D308&amp;"")&lt;&gt;"",Q308&lt;&gt;"",SUBSTITUTE(UPPER(Q308)," ","")&lt;&gt;R308),"Card used in another van, ","")&amp;IF(AND(TRIM(D308&amp;"")&lt;&gt;"",S308=0),"Not one of your vans, ","")&amp;IF(AND(A308&lt;&gt;"",R308="",O308&lt;&gt;"",P308=0),"Card not on your Vans list, ","")&amp;IF(N(Y308)&gt;1,"Filled twice that day, ","")&amp;IFERROR(IF(AND(AA308&lt;&gt;"",AA308&lt;MinMiles),"Only "&amp;TEXT(AA308,"#,##0")&amp;" miles since the previous fill, ",""),"")&amp;IFERROR(IF(AND(AB308&lt;&gt;"",N(AB308)&gt;0,I308*1&lt;N(AB308)),"Pump mileage lower than before, ",""),"")&amp;IFERROR(IF(AND(TRIM(I308&amp;"")&lt;&gt;"",TRIM(K308&amp;"")&lt;&gt;"",ABS(I308*1-K308*1)&gt;MileTolerance),"Pump mileage off from the odometer, ",""),"")&amp;IF(J308="No","No receipt from the driver, ","")&amp;IFERROR(IF(AND(W308&lt;&gt;"",OR(W308&lt;DayStart,W308&gt;DayEnd)),"Outside working hours, ",""),"")&amp;IFERROR(IF(AND(X308&lt;&gt;"",WEEKDAY(X308,2)=6,FlagSat="Yes"),"Saturday, ",""),"")&amp;IFERROR(IF(AND(X308&lt;&gt;"",WEEKDAY(X308,2)=7,FlagSun="Yes"),"Sunday, ",""),"")&amp;IF(AND(FlagPremium="Yes",OR(V308="Diesel",V308="Petrol"),OR(ISNUMBER(SEARCH("super",F308)),ISNUMBER(SEARCH("premium",F308)),ISNUMBER(SEARCH("ultimate",F308)),ISNUMBER(SEARCH("v-power",F308)),ISNUMBER(SEARCH("momentum",F308)),ISNUMBER(SEARCH("supreme",F308)))),"Premium fuel, ","")</f>
        <v/>
      </c>
      <c r="AD308" s="32" t="n">
        <f aca="false">IF(AC308="",0,1)</f>
        <v>0</v>
      </c>
      <c r="AE308" s="32" t="n">
        <f aca="false">IF(A308="",0,1)</f>
        <v>0</v>
      </c>
    </row>
    <row r="309" customFormat="false" ht="15" hidden="false" customHeight="false" outlineLevel="0" collapsed="false">
      <c r="A309" s="24"/>
      <c r="B309" s="25"/>
      <c r="C309" s="21"/>
      <c r="D309" s="19"/>
      <c r="E309" s="19"/>
      <c r="F309" s="19"/>
      <c r="G309" s="26"/>
      <c r="H309" s="27"/>
      <c r="I309" s="28"/>
      <c r="J309" s="19"/>
      <c r="K309" s="28"/>
      <c r="L309" s="29" t="str">
        <f aca="false">IF(AC309="","",LEFT(AC309,LEN(AC309)-2))</f>
        <v/>
      </c>
      <c r="M309" s="30"/>
      <c r="N309" s="30"/>
      <c r="O309" s="32" t="str">
        <f aca="false">IF(TRIM(C309&amp;"")="","",RIGHT(SUBSTITUTE(SUBSTITUTE(C309&amp;""," ",""),"*",""),4))</f>
        <v/>
      </c>
      <c r="P309" s="32" t="n">
        <f aca="false">IF(O309="",0,IFERROR(MATCH(O309,Vans!$D$2:$D$51,0),IFERROR(MATCH(VALUE(O309),Vans!$D$2:$D$51,0),0)))</f>
        <v>0</v>
      </c>
      <c r="Q309" s="32" t="str">
        <f aca="false">IF(P309=0,"",INDEX(Vans!$A$2:$A$51,P309)&amp;"")</f>
        <v/>
      </c>
      <c r="R309" s="32" t="str">
        <f aca="false">IF(A309="","",IF(TRIM(D309&amp;"")&lt;&gt;"",SUBSTITUTE(UPPER(TRIM(D309&amp;""))," ",""),SUBSTITUTE(UPPER(Q309)," ","")))</f>
        <v/>
      </c>
      <c r="S309" s="32" t="n">
        <f aca="false">IF(R309="",0,IFERROR(MATCH(R309,Vans!$G$2:$G$51,0),0))</f>
        <v>0</v>
      </c>
      <c r="T309" s="32" t="str">
        <f aca="false">IF(S309=0,"",INDEX(Vans!$B$2:$B$51,S309)&amp;"")</f>
        <v/>
      </c>
      <c r="U309" s="32" t="str">
        <f aca="false">IF(S309=0,"",INDEX(Vans!$C$2:$C$51,S309))</f>
        <v/>
      </c>
      <c r="V309" s="32" t="str">
        <f aca="false">IF(TRIM(F309&amp;"")="","",IF(ISNUMBER(SEARCH("adblue",F309)),"AdBlue",IF(OR(ISNUMBER(SEARCH("diesel",F309)),ISNUMBER(SEARCH("derv",F309)),ISNUMBER(SEARCH("ulsd",F309))),"Diesel",IF(OR(ISNUMBER(SEARCH("unleaded",F309)),ISNUMBER(SEARCH("petrol",F309)),ISNUMBER(SEARCH("ulp",F309))),"Petrol",IF(OR(ISNUMBER(SEARCH("electric",F309)),ISNUMBER(SEARCH("charg",F309)),ISNUMBER(SEARCH("kwh",F309))),"Electric","Other")))))</f>
        <v/>
      </c>
      <c r="W309" s="34" t="str">
        <f aca="false">IF(TRIM(B309&amp;"")&lt;&gt;"",IFERROR(MOD(B309*1,1),""),IF(A309="","",IFERROR(IF(MOD(A309*1,1)&gt;0,MOD(A309*1,1),""),"")))</f>
        <v/>
      </c>
      <c r="X309" s="35" t="str">
        <f aca="false">IF(A309="","",IFERROR(INT(A309*1),""))</f>
        <v/>
      </c>
      <c r="Y309" s="32" t="str">
        <f aca="false">IF(OR(X309="",NOT(OR(V309="Diesel",V309="Petrol"))),"",MAX(IF(O309="",0,COUNTIFS($O$2:$O$501,O309,$X$2:$X$501,X309,$V$2:$V$501,"Diesel")+COUNTIFS($O$2:$O$501,O309,$X$2:$X$501,X309,$V$2:$V$501,"Petrol")),IF(R309="",0,COUNTIFS($R$2:$R$501,R309,$X$2:$X$501,X309,$V$2:$V$501,"Diesel")+COUNTIFS($R$2:$R$501,R309,$X$2:$X$501,X309,$V$2:$V$501,"Petrol"))))</f>
        <v/>
      </c>
      <c r="Z309" s="32" t="str">
        <f aca="false">IF(OR(R309="",TRIM(I309&amp;"")="",NOT(OR(V309="Diesel",V309="Petrol"))),"",IFERROR(_xlfn.MAXIFS($I$2:$I$501,$R$2:$R$501,R309,$I$2:$I$501,"&lt;"&amp;I309,$V$2:$V$501,"&lt;&gt;AdBlue",$V$2:$V$501,"&lt;&gt;Other"),""))</f>
        <v/>
      </c>
      <c r="AA309" s="32" t="str">
        <f aca="false">IF(OR(Z309="",N(Z309)=0),"",I309-Z309)</f>
        <v/>
      </c>
      <c r="AB309" s="32" t="str">
        <f aca="false">IF(OR(R309="",TRIM(I309&amp;"")="",X309=""),"",IFERROR(_xlfn.MAXIFS($I$2:$I$501,$R$2:$R$501,R309,$X$2:$X$501,"&lt;"&amp;X309),""))</f>
        <v/>
      </c>
      <c r="AC309" s="32" t="str">
        <f aca="false">IF(V309="Other","Not fuel, ","")&amp;IFERROR(IF(AND(T309&lt;&gt;"",OR(AND(V309="Diesel",T309&lt;&gt;"Diesel"),AND(V309="Petrol",T309&lt;&gt;"Petrol",T309&lt;&gt;"Plug-in hybrid"),AND(V309="Electric",T309&lt;&gt;"Electric",T309&lt;&gt;"Plug-in hybrid"))),"Wrong fuel for this van, ",""),"")&amp;IFERROR(IF(AND(OR(V309="Diesel",V309="Petrol"),N(U309)&gt;0,G309*1&gt;N(U309)*(1+TankMargin)),"More than the tank holds, ",""),"")&amp;IF(AND(TRIM(D309&amp;"")&lt;&gt;"",Q309&lt;&gt;"",SUBSTITUTE(UPPER(Q309)," ","")&lt;&gt;R309),"Card used in another van, ","")&amp;IF(AND(TRIM(D309&amp;"")&lt;&gt;"",S309=0),"Not one of your vans, ","")&amp;IF(AND(A309&lt;&gt;"",R309="",O309&lt;&gt;"",P309=0),"Card not on your Vans list, ","")&amp;IF(N(Y309)&gt;1,"Filled twice that day, ","")&amp;IFERROR(IF(AND(AA309&lt;&gt;"",AA309&lt;MinMiles),"Only "&amp;TEXT(AA309,"#,##0")&amp;" miles since the previous fill, ",""),"")&amp;IFERROR(IF(AND(AB309&lt;&gt;"",N(AB309)&gt;0,I309*1&lt;N(AB309)),"Pump mileage lower than before, ",""),"")&amp;IFERROR(IF(AND(TRIM(I309&amp;"")&lt;&gt;"",TRIM(K309&amp;"")&lt;&gt;"",ABS(I309*1-K309*1)&gt;MileTolerance),"Pump mileage off from the odometer, ",""),"")&amp;IF(J309="No","No receipt from the driver, ","")&amp;IFERROR(IF(AND(W309&lt;&gt;"",OR(W309&lt;DayStart,W309&gt;DayEnd)),"Outside working hours, ",""),"")&amp;IFERROR(IF(AND(X309&lt;&gt;"",WEEKDAY(X309,2)=6,FlagSat="Yes"),"Saturday, ",""),"")&amp;IFERROR(IF(AND(X309&lt;&gt;"",WEEKDAY(X309,2)=7,FlagSun="Yes"),"Sunday, ",""),"")&amp;IF(AND(FlagPremium="Yes",OR(V309="Diesel",V309="Petrol"),OR(ISNUMBER(SEARCH("super",F309)),ISNUMBER(SEARCH("premium",F309)),ISNUMBER(SEARCH("ultimate",F309)),ISNUMBER(SEARCH("v-power",F309)),ISNUMBER(SEARCH("momentum",F309)),ISNUMBER(SEARCH("supreme",F309)))),"Premium fuel, ","")</f>
        <v/>
      </c>
      <c r="AD309" s="32" t="n">
        <f aca="false">IF(AC309="",0,1)</f>
        <v>0</v>
      </c>
      <c r="AE309" s="32" t="n">
        <f aca="false">IF(A309="",0,1)</f>
        <v>0</v>
      </c>
    </row>
    <row r="310" customFormat="false" ht="15" hidden="false" customHeight="false" outlineLevel="0" collapsed="false">
      <c r="A310" s="24"/>
      <c r="B310" s="25"/>
      <c r="C310" s="21"/>
      <c r="D310" s="19"/>
      <c r="E310" s="19"/>
      <c r="F310" s="19"/>
      <c r="G310" s="26"/>
      <c r="H310" s="27"/>
      <c r="I310" s="28"/>
      <c r="J310" s="19"/>
      <c r="K310" s="28"/>
      <c r="L310" s="29" t="str">
        <f aca="false">IF(AC310="","",LEFT(AC310,LEN(AC310)-2))</f>
        <v/>
      </c>
      <c r="M310" s="30"/>
      <c r="N310" s="30"/>
      <c r="O310" s="32" t="str">
        <f aca="false">IF(TRIM(C310&amp;"")="","",RIGHT(SUBSTITUTE(SUBSTITUTE(C310&amp;""," ",""),"*",""),4))</f>
        <v/>
      </c>
      <c r="P310" s="32" t="n">
        <f aca="false">IF(O310="",0,IFERROR(MATCH(O310,Vans!$D$2:$D$51,0),IFERROR(MATCH(VALUE(O310),Vans!$D$2:$D$51,0),0)))</f>
        <v>0</v>
      </c>
      <c r="Q310" s="32" t="str">
        <f aca="false">IF(P310=0,"",INDEX(Vans!$A$2:$A$51,P310)&amp;"")</f>
        <v/>
      </c>
      <c r="R310" s="32" t="str">
        <f aca="false">IF(A310="","",IF(TRIM(D310&amp;"")&lt;&gt;"",SUBSTITUTE(UPPER(TRIM(D310&amp;""))," ",""),SUBSTITUTE(UPPER(Q310)," ","")))</f>
        <v/>
      </c>
      <c r="S310" s="32" t="n">
        <f aca="false">IF(R310="",0,IFERROR(MATCH(R310,Vans!$G$2:$G$51,0),0))</f>
        <v>0</v>
      </c>
      <c r="T310" s="32" t="str">
        <f aca="false">IF(S310=0,"",INDEX(Vans!$B$2:$B$51,S310)&amp;"")</f>
        <v/>
      </c>
      <c r="U310" s="32" t="str">
        <f aca="false">IF(S310=0,"",INDEX(Vans!$C$2:$C$51,S310))</f>
        <v/>
      </c>
      <c r="V310" s="32" t="str">
        <f aca="false">IF(TRIM(F310&amp;"")="","",IF(ISNUMBER(SEARCH("adblue",F310)),"AdBlue",IF(OR(ISNUMBER(SEARCH("diesel",F310)),ISNUMBER(SEARCH("derv",F310)),ISNUMBER(SEARCH("ulsd",F310))),"Diesel",IF(OR(ISNUMBER(SEARCH("unleaded",F310)),ISNUMBER(SEARCH("petrol",F310)),ISNUMBER(SEARCH("ulp",F310))),"Petrol",IF(OR(ISNUMBER(SEARCH("electric",F310)),ISNUMBER(SEARCH("charg",F310)),ISNUMBER(SEARCH("kwh",F310))),"Electric","Other")))))</f>
        <v/>
      </c>
      <c r="W310" s="34" t="str">
        <f aca="false">IF(TRIM(B310&amp;"")&lt;&gt;"",IFERROR(MOD(B310*1,1),""),IF(A310="","",IFERROR(IF(MOD(A310*1,1)&gt;0,MOD(A310*1,1),""),"")))</f>
        <v/>
      </c>
      <c r="X310" s="35" t="str">
        <f aca="false">IF(A310="","",IFERROR(INT(A310*1),""))</f>
        <v/>
      </c>
      <c r="Y310" s="32" t="str">
        <f aca="false">IF(OR(X310="",NOT(OR(V310="Diesel",V310="Petrol"))),"",MAX(IF(O310="",0,COUNTIFS($O$2:$O$501,O310,$X$2:$X$501,X310,$V$2:$V$501,"Diesel")+COUNTIFS($O$2:$O$501,O310,$X$2:$X$501,X310,$V$2:$V$501,"Petrol")),IF(R310="",0,COUNTIFS($R$2:$R$501,R310,$X$2:$X$501,X310,$V$2:$V$501,"Diesel")+COUNTIFS($R$2:$R$501,R310,$X$2:$X$501,X310,$V$2:$V$501,"Petrol"))))</f>
        <v/>
      </c>
      <c r="Z310" s="32" t="str">
        <f aca="false">IF(OR(R310="",TRIM(I310&amp;"")="",NOT(OR(V310="Diesel",V310="Petrol"))),"",IFERROR(_xlfn.MAXIFS($I$2:$I$501,$R$2:$R$501,R310,$I$2:$I$501,"&lt;"&amp;I310,$V$2:$V$501,"&lt;&gt;AdBlue",$V$2:$V$501,"&lt;&gt;Other"),""))</f>
        <v/>
      </c>
      <c r="AA310" s="32" t="str">
        <f aca="false">IF(OR(Z310="",N(Z310)=0),"",I310-Z310)</f>
        <v/>
      </c>
      <c r="AB310" s="32" t="str">
        <f aca="false">IF(OR(R310="",TRIM(I310&amp;"")="",X310=""),"",IFERROR(_xlfn.MAXIFS($I$2:$I$501,$R$2:$R$501,R310,$X$2:$X$501,"&lt;"&amp;X310),""))</f>
        <v/>
      </c>
      <c r="AC310" s="32" t="str">
        <f aca="false">IF(V310="Other","Not fuel, ","")&amp;IFERROR(IF(AND(T310&lt;&gt;"",OR(AND(V310="Diesel",T310&lt;&gt;"Diesel"),AND(V310="Petrol",T310&lt;&gt;"Petrol",T310&lt;&gt;"Plug-in hybrid"),AND(V310="Electric",T310&lt;&gt;"Electric",T310&lt;&gt;"Plug-in hybrid"))),"Wrong fuel for this van, ",""),"")&amp;IFERROR(IF(AND(OR(V310="Diesel",V310="Petrol"),N(U310)&gt;0,G310*1&gt;N(U310)*(1+TankMargin)),"More than the tank holds, ",""),"")&amp;IF(AND(TRIM(D310&amp;"")&lt;&gt;"",Q310&lt;&gt;"",SUBSTITUTE(UPPER(Q310)," ","")&lt;&gt;R310),"Card used in another van, ","")&amp;IF(AND(TRIM(D310&amp;"")&lt;&gt;"",S310=0),"Not one of your vans, ","")&amp;IF(AND(A310&lt;&gt;"",R310="",O310&lt;&gt;"",P310=0),"Card not on your Vans list, ","")&amp;IF(N(Y310)&gt;1,"Filled twice that day, ","")&amp;IFERROR(IF(AND(AA310&lt;&gt;"",AA310&lt;MinMiles),"Only "&amp;TEXT(AA310,"#,##0")&amp;" miles since the previous fill, ",""),"")&amp;IFERROR(IF(AND(AB310&lt;&gt;"",N(AB310)&gt;0,I310*1&lt;N(AB310)),"Pump mileage lower than before, ",""),"")&amp;IFERROR(IF(AND(TRIM(I310&amp;"")&lt;&gt;"",TRIM(K310&amp;"")&lt;&gt;"",ABS(I310*1-K310*1)&gt;MileTolerance),"Pump mileage off from the odometer, ",""),"")&amp;IF(J310="No","No receipt from the driver, ","")&amp;IFERROR(IF(AND(W310&lt;&gt;"",OR(W310&lt;DayStart,W310&gt;DayEnd)),"Outside working hours, ",""),"")&amp;IFERROR(IF(AND(X310&lt;&gt;"",WEEKDAY(X310,2)=6,FlagSat="Yes"),"Saturday, ",""),"")&amp;IFERROR(IF(AND(X310&lt;&gt;"",WEEKDAY(X310,2)=7,FlagSun="Yes"),"Sunday, ",""),"")&amp;IF(AND(FlagPremium="Yes",OR(V310="Diesel",V310="Petrol"),OR(ISNUMBER(SEARCH("super",F310)),ISNUMBER(SEARCH("premium",F310)),ISNUMBER(SEARCH("ultimate",F310)),ISNUMBER(SEARCH("v-power",F310)),ISNUMBER(SEARCH("momentum",F310)),ISNUMBER(SEARCH("supreme",F310)))),"Premium fuel, ","")</f>
        <v/>
      </c>
      <c r="AD310" s="32" t="n">
        <f aca="false">IF(AC310="",0,1)</f>
        <v>0</v>
      </c>
      <c r="AE310" s="32" t="n">
        <f aca="false">IF(A310="",0,1)</f>
        <v>0</v>
      </c>
    </row>
    <row r="311" customFormat="false" ht="15" hidden="false" customHeight="false" outlineLevel="0" collapsed="false">
      <c r="A311" s="24"/>
      <c r="B311" s="25"/>
      <c r="C311" s="21"/>
      <c r="D311" s="19"/>
      <c r="E311" s="19"/>
      <c r="F311" s="19"/>
      <c r="G311" s="26"/>
      <c r="H311" s="27"/>
      <c r="I311" s="28"/>
      <c r="J311" s="19"/>
      <c r="K311" s="28"/>
      <c r="L311" s="29" t="str">
        <f aca="false">IF(AC311="","",LEFT(AC311,LEN(AC311)-2))</f>
        <v/>
      </c>
      <c r="M311" s="30"/>
      <c r="N311" s="30"/>
      <c r="O311" s="32" t="str">
        <f aca="false">IF(TRIM(C311&amp;"")="","",RIGHT(SUBSTITUTE(SUBSTITUTE(C311&amp;""," ",""),"*",""),4))</f>
        <v/>
      </c>
      <c r="P311" s="32" t="n">
        <f aca="false">IF(O311="",0,IFERROR(MATCH(O311,Vans!$D$2:$D$51,0),IFERROR(MATCH(VALUE(O311),Vans!$D$2:$D$51,0),0)))</f>
        <v>0</v>
      </c>
      <c r="Q311" s="32" t="str">
        <f aca="false">IF(P311=0,"",INDEX(Vans!$A$2:$A$51,P311)&amp;"")</f>
        <v/>
      </c>
      <c r="R311" s="32" t="str">
        <f aca="false">IF(A311="","",IF(TRIM(D311&amp;"")&lt;&gt;"",SUBSTITUTE(UPPER(TRIM(D311&amp;""))," ",""),SUBSTITUTE(UPPER(Q311)," ","")))</f>
        <v/>
      </c>
      <c r="S311" s="32" t="n">
        <f aca="false">IF(R311="",0,IFERROR(MATCH(R311,Vans!$G$2:$G$51,0),0))</f>
        <v>0</v>
      </c>
      <c r="T311" s="32" t="str">
        <f aca="false">IF(S311=0,"",INDEX(Vans!$B$2:$B$51,S311)&amp;"")</f>
        <v/>
      </c>
      <c r="U311" s="32" t="str">
        <f aca="false">IF(S311=0,"",INDEX(Vans!$C$2:$C$51,S311))</f>
        <v/>
      </c>
      <c r="V311" s="32" t="str">
        <f aca="false">IF(TRIM(F311&amp;"")="","",IF(ISNUMBER(SEARCH("adblue",F311)),"AdBlue",IF(OR(ISNUMBER(SEARCH("diesel",F311)),ISNUMBER(SEARCH("derv",F311)),ISNUMBER(SEARCH("ulsd",F311))),"Diesel",IF(OR(ISNUMBER(SEARCH("unleaded",F311)),ISNUMBER(SEARCH("petrol",F311)),ISNUMBER(SEARCH("ulp",F311))),"Petrol",IF(OR(ISNUMBER(SEARCH("electric",F311)),ISNUMBER(SEARCH("charg",F311)),ISNUMBER(SEARCH("kwh",F311))),"Electric","Other")))))</f>
        <v/>
      </c>
      <c r="W311" s="34" t="str">
        <f aca="false">IF(TRIM(B311&amp;"")&lt;&gt;"",IFERROR(MOD(B311*1,1),""),IF(A311="","",IFERROR(IF(MOD(A311*1,1)&gt;0,MOD(A311*1,1),""),"")))</f>
        <v/>
      </c>
      <c r="X311" s="35" t="str">
        <f aca="false">IF(A311="","",IFERROR(INT(A311*1),""))</f>
        <v/>
      </c>
      <c r="Y311" s="32" t="str">
        <f aca="false">IF(OR(X311="",NOT(OR(V311="Diesel",V311="Petrol"))),"",MAX(IF(O311="",0,COUNTIFS($O$2:$O$501,O311,$X$2:$X$501,X311,$V$2:$V$501,"Diesel")+COUNTIFS($O$2:$O$501,O311,$X$2:$X$501,X311,$V$2:$V$501,"Petrol")),IF(R311="",0,COUNTIFS($R$2:$R$501,R311,$X$2:$X$501,X311,$V$2:$V$501,"Diesel")+COUNTIFS($R$2:$R$501,R311,$X$2:$X$501,X311,$V$2:$V$501,"Petrol"))))</f>
        <v/>
      </c>
      <c r="Z311" s="32" t="str">
        <f aca="false">IF(OR(R311="",TRIM(I311&amp;"")="",NOT(OR(V311="Diesel",V311="Petrol"))),"",IFERROR(_xlfn.MAXIFS($I$2:$I$501,$R$2:$R$501,R311,$I$2:$I$501,"&lt;"&amp;I311,$V$2:$V$501,"&lt;&gt;AdBlue",$V$2:$V$501,"&lt;&gt;Other"),""))</f>
        <v/>
      </c>
      <c r="AA311" s="32" t="str">
        <f aca="false">IF(OR(Z311="",N(Z311)=0),"",I311-Z311)</f>
        <v/>
      </c>
      <c r="AB311" s="32" t="str">
        <f aca="false">IF(OR(R311="",TRIM(I311&amp;"")="",X311=""),"",IFERROR(_xlfn.MAXIFS($I$2:$I$501,$R$2:$R$501,R311,$X$2:$X$501,"&lt;"&amp;X311),""))</f>
        <v/>
      </c>
      <c r="AC311" s="32" t="str">
        <f aca="false">IF(V311="Other","Not fuel, ","")&amp;IFERROR(IF(AND(T311&lt;&gt;"",OR(AND(V311="Diesel",T311&lt;&gt;"Diesel"),AND(V311="Petrol",T311&lt;&gt;"Petrol",T311&lt;&gt;"Plug-in hybrid"),AND(V311="Electric",T311&lt;&gt;"Electric",T311&lt;&gt;"Plug-in hybrid"))),"Wrong fuel for this van, ",""),"")&amp;IFERROR(IF(AND(OR(V311="Diesel",V311="Petrol"),N(U311)&gt;0,G311*1&gt;N(U311)*(1+TankMargin)),"More than the tank holds, ",""),"")&amp;IF(AND(TRIM(D311&amp;"")&lt;&gt;"",Q311&lt;&gt;"",SUBSTITUTE(UPPER(Q311)," ","")&lt;&gt;R311),"Card used in another van, ","")&amp;IF(AND(TRIM(D311&amp;"")&lt;&gt;"",S311=0),"Not one of your vans, ","")&amp;IF(AND(A311&lt;&gt;"",R311="",O311&lt;&gt;"",P311=0),"Card not on your Vans list, ","")&amp;IF(N(Y311)&gt;1,"Filled twice that day, ","")&amp;IFERROR(IF(AND(AA311&lt;&gt;"",AA311&lt;MinMiles),"Only "&amp;TEXT(AA311,"#,##0")&amp;" miles since the previous fill, ",""),"")&amp;IFERROR(IF(AND(AB311&lt;&gt;"",N(AB311)&gt;0,I311*1&lt;N(AB311)),"Pump mileage lower than before, ",""),"")&amp;IFERROR(IF(AND(TRIM(I311&amp;"")&lt;&gt;"",TRIM(K311&amp;"")&lt;&gt;"",ABS(I311*1-K311*1)&gt;MileTolerance),"Pump mileage off from the odometer, ",""),"")&amp;IF(J311="No","No receipt from the driver, ","")&amp;IFERROR(IF(AND(W311&lt;&gt;"",OR(W311&lt;DayStart,W311&gt;DayEnd)),"Outside working hours, ",""),"")&amp;IFERROR(IF(AND(X311&lt;&gt;"",WEEKDAY(X311,2)=6,FlagSat="Yes"),"Saturday, ",""),"")&amp;IFERROR(IF(AND(X311&lt;&gt;"",WEEKDAY(X311,2)=7,FlagSun="Yes"),"Sunday, ",""),"")&amp;IF(AND(FlagPremium="Yes",OR(V311="Diesel",V311="Petrol"),OR(ISNUMBER(SEARCH("super",F311)),ISNUMBER(SEARCH("premium",F311)),ISNUMBER(SEARCH("ultimate",F311)),ISNUMBER(SEARCH("v-power",F311)),ISNUMBER(SEARCH("momentum",F311)),ISNUMBER(SEARCH("supreme",F311)))),"Premium fuel, ","")</f>
        <v/>
      </c>
      <c r="AD311" s="32" t="n">
        <f aca="false">IF(AC311="",0,1)</f>
        <v>0</v>
      </c>
      <c r="AE311" s="32" t="n">
        <f aca="false">IF(A311="",0,1)</f>
        <v>0</v>
      </c>
    </row>
    <row r="312" customFormat="false" ht="15" hidden="false" customHeight="false" outlineLevel="0" collapsed="false">
      <c r="A312" s="24"/>
      <c r="B312" s="25"/>
      <c r="C312" s="21"/>
      <c r="D312" s="19"/>
      <c r="E312" s="19"/>
      <c r="F312" s="19"/>
      <c r="G312" s="26"/>
      <c r="H312" s="27"/>
      <c r="I312" s="28"/>
      <c r="J312" s="19"/>
      <c r="K312" s="28"/>
      <c r="L312" s="29" t="str">
        <f aca="false">IF(AC312="","",LEFT(AC312,LEN(AC312)-2))</f>
        <v/>
      </c>
      <c r="M312" s="30"/>
      <c r="N312" s="30"/>
      <c r="O312" s="32" t="str">
        <f aca="false">IF(TRIM(C312&amp;"")="","",RIGHT(SUBSTITUTE(SUBSTITUTE(C312&amp;""," ",""),"*",""),4))</f>
        <v/>
      </c>
      <c r="P312" s="32" t="n">
        <f aca="false">IF(O312="",0,IFERROR(MATCH(O312,Vans!$D$2:$D$51,0),IFERROR(MATCH(VALUE(O312),Vans!$D$2:$D$51,0),0)))</f>
        <v>0</v>
      </c>
      <c r="Q312" s="32" t="str">
        <f aca="false">IF(P312=0,"",INDEX(Vans!$A$2:$A$51,P312)&amp;"")</f>
        <v/>
      </c>
      <c r="R312" s="32" t="str">
        <f aca="false">IF(A312="","",IF(TRIM(D312&amp;"")&lt;&gt;"",SUBSTITUTE(UPPER(TRIM(D312&amp;""))," ",""),SUBSTITUTE(UPPER(Q312)," ","")))</f>
        <v/>
      </c>
      <c r="S312" s="32" t="n">
        <f aca="false">IF(R312="",0,IFERROR(MATCH(R312,Vans!$G$2:$G$51,0),0))</f>
        <v>0</v>
      </c>
      <c r="T312" s="32" t="str">
        <f aca="false">IF(S312=0,"",INDEX(Vans!$B$2:$B$51,S312)&amp;"")</f>
        <v/>
      </c>
      <c r="U312" s="32" t="str">
        <f aca="false">IF(S312=0,"",INDEX(Vans!$C$2:$C$51,S312))</f>
        <v/>
      </c>
      <c r="V312" s="32" t="str">
        <f aca="false">IF(TRIM(F312&amp;"")="","",IF(ISNUMBER(SEARCH("adblue",F312)),"AdBlue",IF(OR(ISNUMBER(SEARCH("diesel",F312)),ISNUMBER(SEARCH("derv",F312)),ISNUMBER(SEARCH("ulsd",F312))),"Diesel",IF(OR(ISNUMBER(SEARCH("unleaded",F312)),ISNUMBER(SEARCH("petrol",F312)),ISNUMBER(SEARCH("ulp",F312))),"Petrol",IF(OR(ISNUMBER(SEARCH("electric",F312)),ISNUMBER(SEARCH("charg",F312)),ISNUMBER(SEARCH("kwh",F312))),"Electric","Other")))))</f>
        <v/>
      </c>
      <c r="W312" s="34" t="str">
        <f aca="false">IF(TRIM(B312&amp;"")&lt;&gt;"",IFERROR(MOD(B312*1,1),""),IF(A312="","",IFERROR(IF(MOD(A312*1,1)&gt;0,MOD(A312*1,1),""),"")))</f>
        <v/>
      </c>
      <c r="X312" s="35" t="str">
        <f aca="false">IF(A312="","",IFERROR(INT(A312*1),""))</f>
        <v/>
      </c>
      <c r="Y312" s="32" t="str">
        <f aca="false">IF(OR(X312="",NOT(OR(V312="Diesel",V312="Petrol"))),"",MAX(IF(O312="",0,COUNTIFS($O$2:$O$501,O312,$X$2:$X$501,X312,$V$2:$V$501,"Diesel")+COUNTIFS($O$2:$O$501,O312,$X$2:$X$501,X312,$V$2:$V$501,"Petrol")),IF(R312="",0,COUNTIFS($R$2:$R$501,R312,$X$2:$X$501,X312,$V$2:$V$501,"Diesel")+COUNTIFS($R$2:$R$501,R312,$X$2:$X$501,X312,$V$2:$V$501,"Petrol"))))</f>
        <v/>
      </c>
      <c r="Z312" s="32" t="str">
        <f aca="false">IF(OR(R312="",TRIM(I312&amp;"")="",NOT(OR(V312="Diesel",V312="Petrol"))),"",IFERROR(_xlfn.MAXIFS($I$2:$I$501,$R$2:$R$501,R312,$I$2:$I$501,"&lt;"&amp;I312,$V$2:$V$501,"&lt;&gt;AdBlue",$V$2:$V$501,"&lt;&gt;Other"),""))</f>
        <v/>
      </c>
      <c r="AA312" s="32" t="str">
        <f aca="false">IF(OR(Z312="",N(Z312)=0),"",I312-Z312)</f>
        <v/>
      </c>
      <c r="AB312" s="32" t="str">
        <f aca="false">IF(OR(R312="",TRIM(I312&amp;"")="",X312=""),"",IFERROR(_xlfn.MAXIFS($I$2:$I$501,$R$2:$R$501,R312,$X$2:$X$501,"&lt;"&amp;X312),""))</f>
        <v/>
      </c>
      <c r="AC312" s="32" t="str">
        <f aca="false">IF(V312="Other","Not fuel, ","")&amp;IFERROR(IF(AND(T312&lt;&gt;"",OR(AND(V312="Diesel",T312&lt;&gt;"Diesel"),AND(V312="Petrol",T312&lt;&gt;"Petrol",T312&lt;&gt;"Plug-in hybrid"),AND(V312="Electric",T312&lt;&gt;"Electric",T312&lt;&gt;"Plug-in hybrid"))),"Wrong fuel for this van, ",""),"")&amp;IFERROR(IF(AND(OR(V312="Diesel",V312="Petrol"),N(U312)&gt;0,G312*1&gt;N(U312)*(1+TankMargin)),"More than the tank holds, ",""),"")&amp;IF(AND(TRIM(D312&amp;"")&lt;&gt;"",Q312&lt;&gt;"",SUBSTITUTE(UPPER(Q312)," ","")&lt;&gt;R312),"Card used in another van, ","")&amp;IF(AND(TRIM(D312&amp;"")&lt;&gt;"",S312=0),"Not one of your vans, ","")&amp;IF(AND(A312&lt;&gt;"",R312="",O312&lt;&gt;"",P312=0),"Card not on your Vans list, ","")&amp;IF(N(Y312)&gt;1,"Filled twice that day, ","")&amp;IFERROR(IF(AND(AA312&lt;&gt;"",AA312&lt;MinMiles),"Only "&amp;TEXT(AA312,"#,##0")&amp;" miles since the previous fill, ",""),"")&amp;IFERROR(IF(AND(AB312&lt;&gt;"",N(AB312)&gt;0,I312*1&lt;N(AB312)),"Pump mileage lower than before, ",""),"")&amp;IFERROR(IF(AND(TRIM(I312&amp;"")&lt;&gt;"",TRIM(K312&amp;"")&lt;&gt;"",ABS(I312*1-K312*1)&gt;MileTolerance),"Pump mileage off from the odometer, ",""),"")&amp;IF(J312="No","No receipt from the driver, ","")&amp;IFERROR(IF(AND(W312&lt;&gt;"",OR(W312&lt;DayStart,W312&gt;DayEnd)),"Outside working hours, ",""),"")&amp;IFERROR(IF(AND(X312&lt;&gt;"",WEEKDAY(X312,2)=6,FlagSat="Yes"),"Saturday, ",""),"")&amp;IFERROR(IF(AND(X312&lt;&gt;"",WEEKDAY(X312,2)=7,FlagSun="Yes"),"Sunday, ",""),"")&amp;IF(AND(FlagPremium="Yes",OR(V312="Diesel",V312="Petrol"),OR(ISNUMBER(SEARCH("super",F312)),ISNUMBER(SEARCH("premium",F312)),ISNUMBER(SEARCH("ultimate",F312)),ISNUMBER(SEARCH("v-power",F312)),ISNUMBER(SEARCH("momentum",F312)),ISNUMBER(SEARCH("supreme",F312)))),"Premium fuel, ","")</f>
        <v/>
      </c>
      <c r="AD312" s="32" t="n">
        <f aca="false">IF(AC312="",0,1)</f>
        <v>0</v>
      </c>
      <c r="AE312" s="32" t="n">
        <f aca="false">IF(A312="",0,1)</f>
        <v>0</v>
      </c>
    </row>
    <row r="313" customFormat="false" ht="15" hidden="false" customHeight="false" outlineLevel="0" collapsed="false">
      <c r="A313" s="24"/>
      <c r="B313" s="25"/>
      <c r="C313" s="21"/>
      <c r="D313" s="19"/>
      <c r="E313" s="19"/>
      <c r="F313" s="19"/>
      <c r="G313" s="26"/>
      <c r="H313" s="27"/>
      <c r="I313" s="28"/>
      <c r="J313" s="19"/>
      <c r="K313" s="28"/>
      <c r="L313" s="29" t="str">
        <f aca="false">IF(AC313="","",LEFT(AC313,LEN(AC313)-2))</f>
        <v/>
      </c>
      <c r="M313" s="30"/>
      <c r="N313" s="30"/>
      <c r="O313" s="32" t="str">
        <f aca="false">IF(TRIM(C313&amp;"")="","",RIGHT(SUBSTITUTE(SUBSTITUTE(C313&amp;""," ",""),"*",""),4))</f>
        <v/>
      </c>
      <c r="P313" s="32" t="n">
        <f aca="false">IF(O313="",0,IFERROR(MATCH(O313,Vans!$D$2:$D$51,0),IFERROR(MATCH(VALUE(O313),Vans!$D$2:$D$51,0),0)))</f>
        <v>0</v>
      </c>
      <c r="Q313" s="32" t="str">
        <f aca="false">IF(P313=0,"",INDEX(Vans!$A$2:$A$51,P313)&amp;"")</f>
        <v/>
      </c>
      <c r="R313" s="32" t="str">
        <f aca="false">IF(A313="","",IF(TRIM(D313&amp;"")&lt;&gt;"",SUBSTITUTE(UPPER(TRIM(D313&amp;""))," ",""),SUBSTITUTE(UPPER(Q313)," ","")))</f>
        <v/>
      </c>
      <c r="S313" s="32" t="n">
        <f aca="false">IF(R313="",0,IFERROR(MATCH(R313,Vans!$G$2:$G$51,0),0))</f>
        <v>0</v>
      </c>
      <c r="T313" s="32" t="str">
        <f aca="false">IF(S313=0,"",INDEX(Vans!$B$2:$B$51,S313)&amp;"")</f>
        <v/>
      </c>
      <c r="U313" s="32" t="str">
        <f aca="false">IF(S313=0,"",INDEX(Vans!$C$2:$C$51,S313))</f>
        <v/>
      </c>
      <c r="V313" s="32" t="str">
        <f aca="false">IF(TRIM(F313&amp;"")="","",IF(ISNUMBER(SEARCH("adblue",F313)),"AdBlue",IF(OR(ISNUMBER(SEARCH("diesel",F313)),ISNUMBER(SEARCH("derv",F313)),ISNUMBER(SEARCH("ulsd",F313))),"Diesel",IF(OR(ISNUMBER(SEARCH("unleaded",F313)),ISNUMBER(SEARCH("petrol",F313)),ISNUMBER(SEARCH("ulp",F313))),"Petrol",IF(OR(ISNUMBER(SEARCH("electric",F313)),ISNUMBER(SEARCH("charg",F313)),ISNUMBER(SEARCH("kwh",F313))),"Electric","Other")))))</f>
        <v/>
      </c>
      <c r="W313" s="34" t="str">
        <f aca="false">IF(TRIM(B313&amp;"")&lt;&gt;"",IFERROR(MOD(B313*1,1),""),IF(A313="","",IFERROR(IF(MOD(A313*1,1)&gt;0,MOD(A313*1,1),""),"")))</f>
        <v/>
      </c>
      <c r="X313" s="35" t="str">
        <f aca="false">IF(A313="","",IFERROR(INT(A313*1),""))</f>
        <v/>
      </c>
      <c r="Y313" s="32" t="str">
        <f aca="false">IF(OR(X313="",NOT(OR(V313="Diesel",V313="Petrol"))),"",MAX(IF(O313="",0,COUNTIFS($O$2:$O$501,O313,$X$2:$X$501,X313,$V$2:$V$501,"Diesel")+COUNTIFS($O$2:$O$501,O313,$X$2:$X$501,X313,$V$2:$V$501,"Petrol")),IF(R313="",0,COUNTIFS($R$2:$R$501,R313,$X$2:$X$501,X313,$V$2:$V$501,"Diesel")+COUNTIFS($R$2:$R$501,R313,$X$2:$X$501,X313,$V$2:$V$501,"Petrol"))))</f>
        <v/>
      </c>
      <c r="Z313" s="32" t="str">
        <f aca="false">IF(OR(R313="",TRIM(I313&amp;"")="",NOT(OR(V313="Diesel",V313="Petrol"))),"",IFERROR(_xlfn.MAXIFS($I$2:$I$501,$R$2:$R$501,R313,$I$2:$I$501,"&lt;"&amp;I313,$V$2:$V$501,"&lt;&gt;AdBlue",$V$2:$V$501,"&lt;&gt;Other"),""))</f>
        <v/>
      </c>
      <c r="AA313" s="32" t="str">
        <f aca="false">IF(OR(Z313="",N(Z313)=0),"",I313-Z313)</f>
        <v/>
      </c>
      <c r="AB313" s="32" t="str">
        <f aca="false">IF(OR(R313="",TRIM(I313&amp;"")="",X313=""),"",IFERROR(_xlfn.MAXIFS($I$2:$I$501,$R$2:$R$501,R313,$X$2:$X$501,"&lt;"&amp;X313),""))</f>
        <v/>
      </c>
      <c r="AC313" s="32" t="str">
        <f aca="false">IF(V313="Other","Not fuel, ","")&amp;IFERROR(IF(AND(T313&lt;&gt;"",OR(AND(V313="Diesel",T313&lt;&gt;"Diesel"),AND(V313="Petrol",T313&lt;&gt;"Petrol",T313&lt;&gt;"Plug-in hybrid"),AND(V313="Electric",T313&lt;&gt;"Electric",T313&lt;&gt;"Plug-in hybrid"))),"Wrong fuel for this van, ",""),"")&amp;IFERROR(IF(AND(OR(V313="Diesel",V313="Petrol"),N(U313)&gt;0,G313*1&gt;N(U313)*(1+TankMargin)),"More than the tank holds, ",""),"")&amp;IF(AND(TRIM(D313&amp;"")&lt;&gt;"",Q313&lt;&gt;"",SUBSTITUTE(UPPER(Q313)," ","")&lt;&gt;R313),"Card used in another van, ","")&amp;IF(AND(TRIM(D313&amp;"")&lt;&gt;"",S313=0),"Not one of your vans, ","")&amp;IF(AND(A313&lt;&gt;"",R313="",O313&lt;&gt;"",P313=0),"Card not on your Vans list, ","")&amp;IF(N(Y313)&gt;1,"Filled twice that day, ","")&amp;IFERROR(IF(AND(AA313&lt;&gt;"",AA313&lt;MinMiles),"Only "&amp;TEXT(AA313,"#,##0")&amp;" miles since the previous fill, ",""),"")&amp;IFERROR(IF(AND(AB313&lt;&gt;"",N(AB313)&gt;0,I313*1&lt;N(AB313)),"Pump mileage lower than before, ",""),"")&amp;IFERROR(IF(AND(TRIM(I313&amp;"")&lt;&gt;"",TRIM(K313&amp;"")&lt;&gt;"",ABS(I313*1-K313*1)&gt;MileTolerance),"Pump mileage off from the odometer, ",""),"")&amp;IF(J313="No","No receipt from the driver, ","")&amp;IFERROR(IF(AND(W313&lt;&gt;"",OR(W313&lt;DayStart,W313&gt;DayEnd)),"Outside working hours, ",""),"")&amp;IFERROR(IF(AND(X313&lt;&gt;"",WEEKDAY(X313,2)=6,FlagSat="Yes"),"Saturday, ",""),"")&amp;IFERROR(IF(AND(X313&lt;&gt;"",WEEKDAY(X313,2)=7,FlagSun="Yes"),"Sunday, ",""),"")&amp;IF(AND(FlagPremium="Yes",OR(V313="Diesel",V313="Petrol"),OR(ISNUMBER(SEARCH("super",F313)),ISNUMBER(SEARCH("premium",F313)),ISNUMBER(SEARCH("ultimate",F313)),ISNUMBER(SEARCH("v-power",F313)),ISNUMBER(SEARCH("momentum",F313)),ISNUMBER(SEARCH("supreme",F313)))),"Premium fuel, ","")</f>
        <v/>
      </c>
      <c r="AD313" s="32" t="n">
        <f aca="false">IF(AC313="",0,1)</f>
        <v>0</v>
      </c>
      <c r="AE313" s="32" t="n">
        <f aca="false">IF(A313="",0,1)</f>
        <v>0</v>
      </c>
    </row>
    <row r="314" customFormat="false" ht="15" hidden="false" customHeight="false" outlineLevel="0" collapsed="false">
      <c r="A314" s="24"/>
      <c r="B314" s="25"/>
      <c r="C314" s="21"/>
      <c r="D314" s="19"/>
      <c r="E314" s="19"/>
      <c r="F314" s="19"/>
      <c r="G314" s="26"/>
      <c r="H314" s="27"/>
      <c r="I314" s="28"/>
      <c r="J314" s="19"/>
      <c r="K314" s="28"/>
      <c r="L314" s="29" t="str">
        <f aca="false">IF(AC314="","",LEFT(AC314,LEN(AC314)-2))</f>
        <v/>
      </c>
      <c r="M314" s="30"/>
      <c r="N314" s="30"/>
      <c r="O314" s="32" t="str">
        <f aca="false">IF(TRIM(C314&amp;"")="","",RIGHT(SUBSTITUTE(SUBSTITUTE(C314&amp;""," ",""),"*",""),4))</f>
        <v/>
      </c>
      <c r="P314" s="32" t="n">
        <f aca="false">IF(O314="",0,IFERROR(MATCH(O314,Vans!$D$2:$D$51,0),IFERROR(MATCH(VALUE(O314),Vans!$D$2:$D$51,0),0)))</f>
        <v>0</v>
      </c>
      <c r="Q314" s="32" t="str">
        <f aca="false">IF(P314=0,"",INDEX(Vans!$A$2:$A$51,P314)&amp;"")</f>
        <v/>
      </c>
      <c r="R314" s="32" t="str">
        <f aca="false">IF(A314="","",IF(TRIM(D314&amp;"")&lt;&gt;"",SUBSTITUTE(UPPER(TRIM(D314&amp;""))," ",""),SUBSTITUTE(UPPER(Q314)," ","")))</f>
        <v/>
      </c>
      <c r="S314" s="32" t="n">
        <f aca="false">IF(R314="",0,IFERROR(MATCH(R314,Vans!$G$2:$G$51,0),0))</f>
        <v>0</v>
      </c>
      <c r="T314" s="32" t="str">
        <f aca="false">IF(S314=0,"",INDEX(Vans!$B$2:$B$51,S314)&amp;"")</f>
        <v/>
      </c>
      <c r="U314" s="32" t="str">
        <f aca="false">IF(S314=0,"",INDEX(Vans!$C$2:$C$51,S314))</f>
        <v/>
      </c>
      <c r="V314" s="32" t="str">
        <f aca="false">IF(TRIM(F314&amp;"")="","",IF(ISNUMBER(SEARCH("adblue",F314)),"AdBlue",IF(OR(ISNUMBER(SEARCH("diesel",F314)),ISNUMBER(SEARCH("derv",F314)),ISNUMBER(SEARCH("ulsd",F314))),"Diesel",IF(OR(ISNUMBER(SEARCH("unleaded",F314)),ISNUMBER(SEARCH("petrol",F314)),ISNUMBER(SEARCH("ulp",F314))),"Petrol",IF(OR(ISNUMBER(SEARCH("electric",F314)),ISNUMBER(SEARCH("charg",F314)),ISNUMBER(SEARCH("kwh",F314))),"Electric","Other")))))</f>
        <v/>
      </c>
      <c r="W314" s="34" t="str">
        <f aca="false">IF(TRIM(B314&amp;"")&lt;&gt;"",IFERROR(MOD(B314*1,1),""),IF(A314="","",IFERROR(IF(MOD(A314*1,1)&gt;0,MOD(A314*1,1),""),"")))</f>
        <v/>
      </c>
      <c r="X314" s="35" t="str">
        <f aca="false">IF(A314="","",IFERROR(INT(A314*1),""))</f>
        <v/>
      </c>
      <c r="Y314" s="32" t="str">
        <f aca="false">IF(OR(X314="",NOT(OR(V314="Diesel",V314="Petrol"))),"",MAX(IF(O314="",0,COUNTIFS($O$2:$O$501,O314,$X$2:$X$501,X314,$V$2:$V$501,"Diesel")+COUNTIFS($O$2:$O$501,O314,$X$2:$X$501,X314,$V$2:$V$501,"Petrol")),IF(R314="",0,COUNTIFS($R$2:$R$501,R314,$X$2:$X$501,X314,$V$2:$V$501,"Diesel")+COUNTIFS($R$2:$R$501,R314,$X$2:$X$501,X314,$V$2:$V$501,"Petrol"))))</f>
        <v/>
      </c>
      <c r="Z314" s="32" t="str">
        <f aca="false">IF(OR(R314="",TRIM(I314&amp;"")="",NOT(OR(V314="Diesel",V314="Petrol"))),"",IFERROR(_xlfn.MAXIFS($I$2:$I$501,$R$2:$R$501,R314,$I$2:$I$501,"&lt;"&amp;I314,$V$2:$V$501,"&lt;&gt;AdBlue",$V$2:$V$501,"&lt;&gt;Other"),""))</f>
        <v/>
      </c>
      <c r="AA314" s="32" t="str">
        <f aca="false">IF(OR(Z314="",N(Z314)=0),"",I314-Z314)</f>
        <v/>
      </c>
      <c r="AB314" s="32" t="str">
        <f aca="false">IF(OR(R314="",TRIM(I314&amp;"")="",X314=""),"",IFERROR(_xlfn.MAXIFS($I$2:$I$501,$R$2:$R$501,R314,$X$2:$X$501,"&lt;"&amp;X314),""))</f>
        <v/>
      </c>
      <c r="AC314" s="32" t="str">
        <f aca="false">IF(V314="Other","Not fuel, ","")&amp;IFERROR(IF(AND(T314&lt;&gt;"",OR(AND(V314="Diesel",T314&lt;&gt;"Diesel"),AND(V314="Petrol",T314&lt;&gt;"Petrol",T314&lt;&gt;"Plug-in hybrid"),AND(V314="Electric",T314&lt;&gt;"Electric",T314&lt;&gt;"Plug-in hybrid"))),"Wrong fuel for this van, ",""),"")&amp;IFERROR(IF(AND(OR(V314="Diesel",V314="Petrol"),N(U314)&gt;0,G314*1&gt;N(U314)*(1+TankMargin)),"More than the tank holds, ",""),"")&amp;IF(AND(TRIM(D314&amp;"")&lt;&gt;"",Q314&lt;&gt;"",SUBSTITUTE(UPPER(Q314)," ","")&lt;&gt;R314),"Card used in another van, ","")&amp;IF(AND(TRIM(D314&amp;"")&lt;&gt;"",S314=0),"Not one of your vans, ","")&amp;IF(AND(A314&lt;&gt;"",R314="",O314&lt;&gt;"",P314=0),"Card not on your Vans list, ","")&amp;IF(N(Y314)&gt;1,"Filled twice that day, ","")&amp;IFERROR(IF(AND(AA314&lt;&gt;"",AA314&lt;MinMiles),"Only "&amp;TEXT(AA314,"#,##0")&amp;" miles since the previous fill, ",""),"")&amp;IFERROR(IF(AND(AB314&lt;&gt;"",N(AB314)&gt;0,I314*1&lt;N(AB314)),"Pump mileage lower than before, ",""),"")&amp;IFERROR(IF(AND(TRIM(I314&amp;"")&lt;&gt;"",TRIM(K314&amp;"")&lt;&gt;"",ABS(I314*1-K314*1)&gt;MileTolerance),"Pump mileage off from the odometer, ",""),"")&amp;IF(J314="No","No receipt from the driver, ","")&amp;IFERROR(IF(AND(W314&lt;&gt;"",OR(W314&lt;DayStart,W314&gt;DayEnd)),"Outside working hours, ",""),"")&amp;IFERROR(IF(AND(X314&lt;&gt;"",WEEKDAY(X314,2)=6,FlagSat="Yes"),"Saturday, ",""),"")&amp;IFERROR(IF(AND(X314&lt;&gt;"",WEEKDAY(X314,2)=7,FlagSun="Yes"),"Sunday, ",""),"")&amp;IF(AND(FlagPremium="Yes",OR(V314="Diesel",V314="Petrol"),OR(ISNUMBER(SEARCH("super",F314)),ISNUMBER(SEARCH("premium",F314)),ISNUMBER(SEARCH("ultimate",F314)),ISNUMBER(SEARCH("v-power",F314)),ISNUMBER(SEARCH("momentum",F314)),ISNUMBER(SEARCH("supreme",F314)))),"Premium fuel, ","")</f>
        <v/>
      </c>
      <c r="AD314" s="32" t="n">
        <f aca="false">IF(AC314="",0,1)</f>
        <v>0</v>
      </c>
      <c r="AE314" s="32" t="n">
        <f aca="false">IF(A314="",0,1)</f>
        <v>0</v>
      </c>
    </row>
    <row r="315" customFormat="false" ht="15" hidden="false" customHeight="false" outlineLevel="0" collapsed="false">
      <c r="A315" s="24"/>
      <c r="B315" s="25"/>
      <c r="C315" s="21"/>
      <c r="D315" s="19"/>
      <c r="E315" s="19"/>
      <c r="F315" s="19"/>
      <c r="G315" s="26"/>
      <c r="H315" s="27"/>
      <c r="I315" s="28"/>
      <c r="J315" s="19"/>
      <c r="K315" s="28"/>
      <c r="L315" s="29" t="str">
        <f aca="false">IF(AC315="","",LEFT(AC315,LEN(AC315)-2))</f>
        <v/>
      </c>
      <c r="M315" s="30"/>
      <c r="N315" s="30"/>
      <c r="O315" s="32" t="str">
        <f aca="false">IF(TRIM(C315&amp;"")="","",RIGHT(SUBSTITUTE(SUBSTITUTE(C315&amp;""," ",""),"*",""),4))</f>
        <v/>
      </c>
      <c r="P315" s="32" t="n">
        <f aca="false">IF(O315="",0,IFERROR(MATCH(O315,Vans!$D$2:$D$51,0),IFERROR(MATCH(VALUE(O315),Vans!$D$2:$D$51,0),0)))</f>
        <v>0</v>
      </c>
      <c r="Q315" s="32" t="str">
        <f aca="false">IF(P315=0,"",INDEX(Vans!$A$2:$A$51,P315)&amp;"")</f>
        <v/>
      </c>
      <c r="R315" s="32" t="str">
        <f aca="false">IF(A315="","",IF(TRIM(D315&amp;"")&lt;&gt;"",SUBSTITUTE(UPPER(TRIM(D315&amp;""))," ",""),SUBSTITUTE(UPPER(Q315)," ","")))</f>
        <v/>
      </c>
      <c r="S315" s="32" t="n">
        <f aca="false">IF(R315="",0,IFERROR(MATCH(R315,Vans!$G$2:$G$51,0),0))</f>
        <v>0</v>
      </c>
      <c r="T315" s="32" t="str">
        <f aca="false">IF(S315=0,"",INDEX(Vans!$B$2:$B$51,S315)&amp;"")</f>
        <v/>
      </c>
      <c r="U315" s="32" t="str">
        <f aca="false">IF(S315=0,"",INDEX(Vans!$C$2:$C$51,S315))</f>
        <v/>
      </c>
      <c r="V315" s="32" t="str">
        <f aca="false">IF(TRIM(F315&amp;"")="","",IF(ISNUMBER(SEARCH("adblue",F315)),"AdBlue",IF(OR(ISNUMBER(SEARCH("diesel",F315)),ISNUMBER(SEARCH("derv",F315)),ISNUMBER(SEARCH("ulsd",F315))),"Diesel",IF(OR(ISNUMBER(SEARCH("unleaded",F315)),ISNUMBER(SEARCH("petrol",F315)),ISNUMBER(SEARCH("ulp",F315))),"Petrol",IF(OR(ISNUMBER(SEARCH("electric",F315)),ISNUMBER(SEARCH("charg",F315)),ISNUMBER(SEARCH("kwh",F315))),"Electric","Other")))))</f>
        <v/>
      </c>
      <c r="W315" s="34" t="str">
        <f aca="false">IF(TRIM(B315&amp;"")&lt;&gt;"",IFERROR(MOD(B315*1,1),""),IF(A315="","",IFERROR(IF(MOD(A315*1,1)&gt;0,MOD(A315*1,1),""),"")))</f>
        <v/>
      </c>
      <c r="X315" s="35" t="str">
        <f aca="false">IF(A315="","",IFERROR(INT(A315*1),""))</f>
        <v/>
      </c>
      <c r="Y315" s="32" t="str">
        <f aca="false">IF(OR(X315="",NOT(OR(V315="Diesel",V315="Petrol"))),"",MAX(IF(O315="",0,COUNTIFS($O$2:$O$501,O315,$X$2:$X$501,X315,$V$2:$V$501,"Diesel")+COUNTIFS($O$2:$O$501,O315,$X$2:$X$501,X315,$V$2:$V$501,"Petrol")),IF(R315="",0,COUNTIFS($R$2:$R$501,R315,$X$2:$X$501,X315,$V$2:$V$501,"Diesel")+COUNTIFS($R$2:$R$501,R315,$X$2:$X$501,X315,$V$2:$V$501,"Petrol"))))</f>
        <v/>
      </c>
      <c r="Z315" s="32" t="str">
        <f aca="false">IF(OR(R315="",TRIM(I315&amp;"")="",NOT(OR(V315="Diesel",V315="Petrol"))),"",IFERROR(_xlfn.MAXIFS($I$2:$I$501,$R$2:$R$501,R315,$I$2:$I$501,"&lt;"&amp;I315,$V$2:$V$501,"&lt;&gt;AdBlue",$V$2:$V$501,"&lt;&gt;Other"),""))</f>
        <v/>
      </c>
      <c r="AA315" s="32" t="str">
        <f aca="false">IF(OR(Z315="",N(Z315)=0),"",I315-Z315)</f>
        <v/>
      </c>
      <c r="AB315" s="32" t="str">
        <f aca="false">IF(OR(R315="",TRIM(I315&amp;"")="",X315=""),"",IFERROR(_xlfn.MAXIFS($I$2:$I$501,$R$2:$R$501,R315,$X$2:$X$501,"&lt;"&amp;X315),""))</f>
        <v/>
      </c>
      <c r="AC315" s="32" t="str">
        <f aca="false">IF(V315="Other","Not fuel, ","")&amp;IFERROR(IF(AND(T315&lt;&gt;"",OR(AND(V315="Diesel",T315&lt;&gt;"Diesel"),AND(V315="Petrol",T315&lt;&gt;"Petrol",T315&lt;&gt;"Plug-in hybrid"),AND(V315="Electric",T315&lt;&gt;"Electric",T315&lt;&gt;"Plug-in hybrid"))),"Wrong fuel for this van, ",""),"")&amp;IFERROR(IF(AND(OR(V315="Diesel",V315="Petrol"),N(U315)&gt;0,G315*1&gt;N(U315)*(1+TankMargin)),"More than the tank holds, ",""),"")&amp;IF(AND(TRIM(D315&amp;"")&lt;&gt;"",Q315&lt;&gt;"",SUBSTITUTE(UPPER(Q315)," ","")&lt;&gt;R315),"Card used in another van, ","")&amp;IF(AND(TRIM(D315&amp;"")&lt;&gt;"",S315=0),"Not one of your vans, ","")&amp;IF(AND(A315&lt;&gt;"",R315="",O315&lt;&gt;"",P315=0),"Card not on your Vans list, ","")&amp;IF(N(Y315)&gt;1,"Filled twice that day, ","")&amp;IFERROR(IF(AND(AA315&lt;&gt;"",AA315&lt;MinMiles),"Only "&amp;TEXT(AA315,"#,##0")&amp;" miles since the previous fill, ",""),"")&amp;IFERROR(IF(AND(AB315&lt;&gt;"",N(AB315)&gt;0,I315*1&lt;N(AB315)),"Pump mileage lower than before, ",""),"")&amp;IFERROR(IF(AND(TRIM(I315&amp;"")&lt;&gt;"",TRIM(K315&amp;"")&lt;&gt;"",ABS(I315*1-K315*1)&gt;MileTolerance),"Pump mileage off from the odometer, ",""),"")&amp;IF(J315="No","No receipt from the driver, ","")&amp;IFERROR(IF(AND(W315&lt;&gt;"",OR(W315&lt;DayStart,W315&gt;DayEnd)),"Outside working hours, ",""),"")&amp;IFERROR(IF(AND(X315&lt;&gt;"",WEEKDAY(X315,2)=6,FlagSat="Yes"),"Saturday, ",""),"")&amp;IFERROR(IF(AND(X315&lt;&gt;"",WEEKDAY(X315,2)=7,FlagSun="Yes"),"Sunday, ",""),"")&amp;IF(AND(FlagPremium="Yes",OR(V315="Diesel",V315="Petrol"),OR(ISNUMBER(SEARCH("super",F315)),ISNUMBER(SEARCH("premium",F315)),ISNUMBER(SEARCH("ultimate",F315)),ISNUMBER(SEARCH("v-power",F315)),ISNUMBER(SEARCH("momentum",F315)),ISNUMBER(SEARCH("supreme",F315)))),"Premium fuel, ","")</f>
        <v/>
      </c>
      <c r="AD315" s="32" t="n">
        <f aca="false">IF(AC315="",0,1)</f>
        <v>0</v>
      </c>
      <c r="AE315" s="32" t="n">
        <f aca="false">IF(A315="",0,1)</f>
        <v>0</v>
      </c>
    </row>
    <row r="316" customFormat="false" ht="15" hidden="false" customHeight="false" outlineLevel="0" collapsed="false">
      <c r="A316" s="24"/>
      <c r="B316" s="25"/>
      <c r="C316" s="21"/>
      <c r="D316" s="19"/>
      <c r="E316" s="19"/>
      <c r="F316" s="19"/>
      <c r="G316" s="26"/>
      <c r="H316" s="27"/>
      <c r="I316" s="28"/>
      <c r="J316" s="19"/>
      <c r="K316" s="28"/>
      <c r="L316" s="29" t="str">
        <f aca="false">IF(AC316="","",LEFT(AC316,LEN(AC316)-2))</f>
        <v/>
      </c>
      <c r="M316" s="30"/>
      <c r="N316" s="30"/>
      <c r="O316" s="32" t="str">
        <f aca="false">IF(TRIM(C316&amp;"")="","",RIGHT(SUBSTITUTE(SUBSTITUTE(C316&amp;""," ",""),"*",""),4))</f>
        <v/>
      </c>
      <c r="P316" s="32" t="n">
        <f aca="false">IF(O316="",0,IFERROR(MATCH(O316,Vans!$D$2:$D$51,0),IFERROR(MATCH(VALUE(O316),Vans!$D$2:$D$51,0),0)))</f>
        <v>0</v>
      </c>
      <c r="Q316" s="32" t="str">
        <f aca="false">IF(P316=0,"",INDEX(Vans!$A$2:$A$51,P316)&amp;"")</f>
        <v/>
      </c>
      <c r="R316" s="32" t="str">
        <f aca="false">IF(A316="","",IF(TRIM(D316&amp;"")&lt;&gt;"",SUBSTITUTE(UPPER(TRIM(D316&amp;""))," ",""),SUBSTITUTE(UPPER(Q316)," ","")))</f>
        <v/>
      </c>
      <c r="S316" s="32" t="n">
        <f aca="false">IF(R316="",0,IFERROR(MATCH(R316,Vans!$G$2:$G$51,0),0))</f>
        <v>0</v>
      </c>
      <c r="T316" s="32" t="str">
        <f aca="false">IF(S316=0,"",INDEX(Vans!$B$2:$B$51,S316)&amp;"")</f>
        <v/>
      </c>
      <c r="U316" s="32" t="str">
        <f aca="false">IF(S316=0,"",INDEX(Vans!$C$2:$C$51,S316))</f>
        <v/>
      </c>
      <c r="V316" s="32" t="str">
        <f aca="false">IF(TRIM(F316&amp;"")="","",IF(ISNUMBER(SEARCH("adblue",F316)),"AdBlue",IF(OR(ISNUMBER(SEARCH("diesel",F316)),ISNUMBER(SEARCH("derv",F316)),ISNUMBER(SEARCH("ulsd",F316))),"Diesel",IF(OR(ISNUMBER(SEARCH("unleaded",F316)),ISNUMBER(SEARCH("petrol",F316)),ISNUMBER(SEARCH("ulp",F316))),"Petrol",IF(OR(ISNUMBER(SEARCH("electric",F316)),ISNUMBER(SEARCH("charg",F316)),ISNUMBER(SEARCH("kwh",F316))),"Electric","Other")))))</f>
        <v/>
      </c>
      <c r="W316" s="34" t="str">
        <f aca="false">IF(TRIM(B316&amp;"")&lt;&gt;"",IFERROR(MOD(B316*1,1),""),IF(A316="","",IFERROR(IF(MOD(A316*1,1)&gt;0,MOD(A316*1,1),""),"")))</f>
        <v/>
      </c>
      <c r="X316" s="35" t="str">
        <f aca="false">IF(A316="","",IFERROR(INT(A316*1),""))</f>
        <v/>
      </c>
      <c r="Y316" s="32" t="str">
        <f aca="false">IF(OR(X316="",NOT(OR(V316="Diesel",V316="Petrol"))),"",MAX(IF(O316="",0,COUNTIFS($O$2:$O$501,O316,$X$2:$X$501,X316,$V$2:$V$501,"Diesel")+COUNTIFS($O$2:$O$501,O316,$X$2:$X$501,X316,$V$2:$V$501,"Petrol")),IF(R316="",0,COUNTIFS($R$2:$R$501,R316,$X$2:$X$501,X316,$V$2:$V$501,"Diesel")+COUNTIFS($R$2:$R$501,R316,$X$2:$X$501,X316,$V$2:$V$501,"Petrol"))))</f>
        <v/>
      </c>
      <c r="Z316" s="32" t="str">
        <f aca="false">IF(OR(R316="",TRIM(I316&amp;"")="",NOT(OR(V316="Diesel",V316="Petrol"))),"",IFERROR(_xlfn.MAXIFS($I$2:$I$501,$R$2:$R$501,R316,$I$2:$I$501,"&lt;"&amp;I316,$V$2:$V$501,"&lt;&gt;AdBlue",$V$2:$V$501,"&lt;&gt;Other"),""))</f>
        <v/>
      </c>
      <c r="AA316" s="32" t="str">
        <f aca="false">IF(OR(Z316="",N(Z316)=0),"",I316-Z316)</f>
        <v/>
      </c>
      <c r="AB316" s="32" t="str">
        <f aca="false">IF(OR(R316="",TRIM(I316&amp;"")="",X316=""),"",IFERROR(_xlfn.MAXIFS($I$2:$I$501,$R$2:$R$501,R316,$X$2:$X$501,"&lt;"&amp;X316),""))</f>
        <v/>
      </c>
      <c r="AC316" s="32" t="str">
        <f aca="false">IF(V316="Other","Not fuel, ","")&amp;IFERROR(IF(AND(T316&lt;&gt;"",OR(AND(V316="Diesel",T316&lt;&gt;"Diesel"),AND(V316="Petrol",T316&lt;&gt;"Petrol",T316&lt;&gt;"Plug-in hybrid"),AND(V316="Electric",T316&lt;&gt;"Electric",T316&lt;&gt;"Plug-in hybrid"))),"Wrong fuel for this van, ",""),"")&amp;IFERROR(IF(AND(OR(V316="Diesel",V316="Petrol"),N(U316)&gt;0,G316*1&gt;N(U316)*(1+TankMargin)),"More than the tank holds, ",""),"")&amp;IF(AND(TRIM(D316&amp;"")&lt;&gt;"",Q316&lt;&gt;"",SUBSTITUTE(UPPER(Q316)," ","")&lt;&gt;R316),"Card used in another van, ","")&amp;IF(AND(TRIM(D316&amp;"")&lt;&gt;"",S316=0),"Not one of your vans, ","")&amp;IF(AND(A316&lt;&gt;"",R316="",O316&lt;&gt;"",P316=0),"Card not on your Vans list, ","")&amp;IF(N(Y316)&gt;1,"Filled twice that day, ","")&amp;IFERROR(IF(AND(AA316&lt;&gt;"",AA316&lt;MinMiles),"Only "&amp;TEXT(AA316,"#,##0")&amp;" miles since the previous fill, ",""),"")&amp;IFERROR(IF(AND(AB316&lt;&gt;"",N(AB316)&gt;0,I316*1&lt;N(AB316)),"Pump mileage lower than before, ",""),"")&amp;IFERROR(IF(AND(TRIM(I316&amp;"")&lt;&gt;"",TRIM(K316&amp;"")&lt;&gt;"",ABS(I316*1-K316*1)&gt;MileTolerance),"Pump mileage off from the odometer, ",""),"")&amp;IF(J316="No","No receipt from the driver, ","")&amp;IFERROR(IF(AND(W316&lt;&gt;"",OR(W316&lt;DayStart,W316&gt;DayEnd)),"Outside working hours, ",""),"")&amp;IFERROR(IF(AND(X316&lt;&gt;"",WEEKDAY(X316,2)=6,FlagSat="Yes"),"Saturday, ",""),"")&amp;IFERROR(IF(AND(X316&lt;&gt;"",WEEKDAY(X316,2)=7,FlagSun="Yes"),"Sunday, ",""),"")&amp;IF(AND(FlagPremium="Yes",OR(V316="Diesel",V316="Petrol"),OR(ISNUMBER(SEARCH("super",F316)),ISNUMBER(SEARCH("premium",F316)),ISNUMBER(SEARCH("ultimate",F316)),ISNUMBER(SEARCH("v-power",F316)),ISNUMBER(SEARCH("momentum",F316)),ISNUMBER(SEARCH("supreme",F316)))),"Premium fuel, ","")</f>
        <v/>
      </c>
      <c r="AD316" s="32" t="n">
        <f aca="false">IF(AC316="",0,1)</f>
        <v>0</v>
      </c>
      <c r="AE316" s="32" t="n">
        <f aca="false">IF(A316="",0,1)</f>
        <v>0</v>
      </c>
    </row>
    <row r="317" customFormat="false" ht="15" hidden="false" customHeight="false" outlineLevel="0" collapsed="false">
      <c r="A317" s="24"/>
      <c r="B317" s="25"/>
      <c r="C317" s="21"/>
      <c r="D317" s="19"/>
      <c r="E317" s="19"/>
      <c r="F317" s="19"/>
      <c r="G317" s="26"/>
      <c r="H317" s="27"/>
      <c r="I317" s="28"/>
      <c r="J317" s="19"/>
      <c r="K317" s="28"/>
      <c r="L317" s="29" t="str">
        <f aca="false">IF(AC317="","",LEFT(AC317,LEN(AC317)-2))</f>
        <v/>
      </c>
      <c r="M317" s="30"/>
      <c r="N317" s="30"/>
      <c r="O317" s="32" t="str">
        <f aca="false">IF(TRIM(C317&amp;"")="","",RIGHT(SUBSTITUTE(SUBSTITUTE(C317&amp;""," ",""),"*",""),4))</f>
        <v/>
      </c>
      <c r="P317" s="32" t="n">
        <f aca="false">IF(O317="",0,IFERROR(MATCH(O317,Vans!$D$2:$D$51,0),IFERROR(MATCH(VALUE(O317),Vans!$D$2:$D$51,0),0)))</f>
        <v>0</v>
      </c>
      <c r="Q317" s="32" t="str">
        <f aca="false">IF(P317=0,"",INDEX(Vans!$A$2:$A$51,P317)&amp;"")</f>
        <v/>
      </c>
      <c r="R317" s="32" t="str">
        <f aca="false">IF(A317="","",IF(TRIM(D317&amp;"")&lt;&gt;"",SUBSTITUTE(UPPER(TRIM(D317&amp;""))," ",""),SUBSTITUTE(UPPER(Q317)," ","")))</f>
        <v/>
      </c>
      <c r="S317" s="32" t="n">
        <f aca="false">IF(R317="",0,IFERROR(MATCH(R317,Vans!$G$2:$G$51,0),0))</f>
        <v>0</v>
      </c>
      <c r="T317" s="32" t="str">
        <f aca="false">IF(S317=0,"",INDEX(Vans!$B$2:$B$51,S317)&amp;"")</f>
        <v/>
      </c>
      <c r="U317" s="32" t="str">
        <f aca="false">IF(S317=0,"",INDEX(Vans!$C$2:$C$51,S317))</f>
        <v/>
      </c>
      <c r="V317" s="32" t="str">
        <f aca="false">IF(TRIM(F317&amp;"")="","",IF(ISNUMBER(SEARCH("adblue",F317)),"AdBlue",IF(OR(ISNUMBER(SEARCH("diesel",F317)),ISNUMBER(SEARCH("derv",F317)),ISNUMBER(SEARCH("ulsd",F317))),"Diesel",IF(OR(ISNUMBER(SEARCH("unleaded",F317)),ISNUMBER(SEARCH("petrol",F317)),ISNUMBER(SEARCH("ulp",F317))),"Petrol",IF(OR(ISNUMBER(SEARCH("electric",F317)),ISNUMBER(SEARCH("charg",F317)),ISNUMBER(SEARCH("kwh",F317))),"Electric","Other")))))</f>
        <v/>
      </c>
      <c r="W317" s="34" t="str">
        <f aca="false">IF(TRIM(B317&amp;"")&lt;&gt;"",IFERROR(MOD(B317*1,1),""),IF(A317="","",IFERROR(IF(MOD(A317*1,1)&gt;0,MOD(A317*1,1),""),"")))</f>
        <v/>
      </c>
      <c r="X317" s="35" t="str">
        <f aca="false">IF(A317="","",IFERROR(INT(A317*1),""))</f>
        <v/>
      </c>
      <c r="Y317" s="32" t="str">
        <f aca="false">IF(OR(X317="",NOT(OR(V317="Diesel",V317="Petrol"))),"",MAX(IF(O317="",0,COUNTIFS($O$2:$O$501,O317,$X$2:$X$501,X317,$V$2:$V$501,"Diesel")+COUNTIFS($O$2:$O$501,O317,$X$2:$X$501,X317,$V$2:$V$501,"Petrol")),IF(R317="",0,COUNTIFS($R$2:$R$501,R317,$X$2:$X$501,X317,$V$2:$V$501,"Diesel")+COUNTIFS($R$2:$R$501,R317,$X$2:$X$501,X317,$V$2:$V$501,"Petrol"))))</f>
        <v/>
      </c>
      <c r="Z317" s="32" t="str">
        <f aca="false">IF(OR(R317="",TRIM(I317&amp;"")="",NOT(OR(V317="Diesel",V317="Petrol"))),"",IFERROR(_xlfn.MAXIFS($I$2:$I$501,$R$2:$R$501,R317,$I$2:$I$501,"&lt;"&amp;I317,$V$2:$V$501,"&lt;&gt;AdBlue",$V$2:$V$501,"&lt;&gt;Other"),""))</f>
        <v/>
      </c>
      <c r="AA317" s="32" t="str">
        <f aca="false">IF(OR(Z317="",N(Z317)=0),"",I317-Z317)</f>
        <v/>
      </c>
      <c r="AB317" s="32" t="str">
        <f aca="false">IF(OR(R317="",TRIM(I317&amp;"")="",X317=""),"",IFERROR(_xlfn.MAXIFS($I$2:$I$501,$R$2:$R$501,R317,$X$2:$X$501,"&lt;"&amp;X317),""))</f>
        <v/>
      </c>
      <c r="AC317" s="32" t="str">
        <f aca="false">IF(V317="Other","Not fuel, ","")&amp;IFERROR(IF(AND(T317&lt;&gt;"",OR(AND(V317="Diesel",T317&lt;&gt;"Diesel"),AND(V317="Petrol",T317&lt;&gt;"Petrol",T317&lt;&gt;"Plug-in hybrid"),AND(V317="Electric",T317&lt;&gt;"Electric",T317&lt;&gt;"Plug-in hybrid"))),"Wrong fuel for this van, ",""),"")&amp;IFERROR(IF(AND(OR(V317="Diesel",V317="Petrol"),N(U317)&gt;0,G317*1&gt;N(U317)*(1+TankMargin)),"More than the tank holds, ",""),"")&amp;IF(AND(TRIM(D317&amp;"")&lt;&gt;"",Q317&lt;&gt;"",SUBSTITUTE(UPPER(Q317)," ","")&lt;&gt;R317),"Card used in another van, ","")&amp;IF(AND(TRIM(D317&amp;"")&lt;&gt;"",S317=0),"Not one of your vans, ","")&amp;IF(AND(A317&lt;&gt;"",R317="",O317&lt;&gt;"",P317=0),"Card not on your Vans list, ","")&amp;IF(N(Y317)&gt;1,"Filled twice that day, ","")&amp;IFERROR(IF(AND(AA317&lt;&gt;"",AA317&lt;MinMiles),"Only "&amp;TEXT(AA317,"#,##0")&amp;" miles since the previous fill, ",""),"")&amp;IFERROR(IF(AND(AB317&lt;&gt;"",N(AB317)&gt;0,I317*1&lt;N(AB317)),"Pump mileage lower than before, ",""),"")&amp;IFERROR(IF(AND(TRIM(I317&amp;"")&lt;&gt;"",TRIM(K317&amp;"")&lt;&gt;"",ABS(I317*1-K317*1)&gt;MileTolerance),"Pump mileage off from the odometer, ",""),"")&amp;IF(J317="No","No receipt from the driver, ","")&amp;IFERROR(IF(AND(W317&lt;&gt;"",OR(W317&lt;DayStart,W317&gt;DayEnd)),"Outside working hours, ",""),"")&amp;IFERROR(IF(AND(X317&lt;&gt;"",WEEKDAY(X317,2)=6,FlagSat="Yes"),"Saturday, ",""),"")&amp;IFERROR(IF(AND(X317&lt;&gt;"",WEEKDAY(X317,2)=7,FlagSun="Yes"),"Sunday, ",""),"")&amp;IF(AND(FlagPremium="Yes",OR(V317="Diesel",V317="Petrol"),OR(ISNUMBER(SEARCH("super",F317)),ISNUMBER(SEARCH("premium",F317)),ISNUMBER(SEARCH("ultimate",F317)),ISNUMBER(SEARCH("v-power",F317)),ISNUMBER(SEARCH("momentum",F317)),ISNUMBER(SEARCH("supreme",F317)))),"Premium fuel, ","")</f>
        <v/>
      </c>
      <c r="AD317" s="32" t="n">
        <f aca="false">IF(AC317="",0,1)</f>
        <v>0</v>
      </c>
      <c r="AE317" s="32" t="n">
        <f aca="false">IF(A317="",0,1)</f>
        <v>0</v>
      </c>
    </row>
    <row r="318" customFormat="false" ht="15" hidden="false" customHeight="false" outlineLevel="0" collapsed="false">
      <c r="A318" s="24"/>
      <c r="B318" s="25"/>
      <c r="C318" s="21"/>
      <c r="D318" s="19"/>
      <c r="E318" s="19"/>
      <c r="F318" s="19"/>
      <c r="G318" s="26"/>
      <c r="H318" s="27"/>
      <c r="I318" s="28"/>
      <c r="J318" s="19"/>
      <c r="K318" s="28"/>
      <c r="L318" s="29" t="str">
        <f aca="false">IF(AC318="","",LEFT(AC318,LEN(AC318)-2))</f>
        <v/>
      </c>
      <c r="M318" s="30"/>
      <c r="N318" s="30"/>
      <c r="O318" s="32" t="str">
        <f aca="false">IF(TRIM(C318&amp;"")="","",RIGHT(SUBSTITUTE(SUBSTITUTE(C318&amp;""," ",""),"*",""),4))</f>
        <v/>
      </c>
      <c r="P318" s="32" t="n">
        <f aca="false">IF(O318="",0,IFERROR(MATCH(O318,Vans!$D$2:$D$51,0),IFERROR(MATCH(VALUE(O318),Vans!$D$2:$D$51,0),0)))</f>
        <v>0</v>
      </c>
      <c r="Q318" s="32" t="str">
        <f aca="false">IF(P318=0,"",INDEX(Vans!$A$2:$A$51,P318)&amp;"")</f>
        <v/>
      </c>
      <c r="R318" s="32" t="str">
        <f aca="false">IF(A318="","",IF(TRIM(D318&amp;"")&lt;&gt;"",SUBSTITUTE(UPPER(TRIM(D318&amp;""))," ",""),SUBSTITUTE(UPPER(Q318)," ","")))</f>
        <v/>
      </c>
      <c r="S318" s="32" t="n">
        <f aca="false">IF(R318="",0,IFERROR(MATCH(R318,Vans!$G$2:$G$51,0),0))</f>
        <v>0</v>
      </c>
      <c r="T318" s="32" t="str">
        <f aca="false">IF(S318=0,"",INDEX(Vans!$B$2:$B$51,S318)&amp;"")</f>
        <v/>
      </c>
      <c r="U318" s="32" t="str">
        <f aca="false">IF(S318=0,"",INDEX(Vans!$C$2:$C$51,S318))</f>
        <v/>
      </c>
      <c r="V318" s="32" t="str">
        <f aca="false">IF(TRIM(F318&amp;"")="","",IF(ISNUMBER(SEARCH("adblue",F318)),"AdBlue",IF(OR(ISNUMBER(SEARCH("diesel",F318)),ISNUMBER(SEARCH("derv",F318)),ISNUMBER(SEARCH("ulsd",F318))),"Diesel",IF(OR(ISNUMBER(SEARCH("unleaded",F318)),ISNUMBER(SEARCH("petrol",F318)),ISNUMBER(SEARCH("ulp",F318))),"Petrol",IF(OR(ISNUMBER(SEARCH("electric",F318)),ISNUMBER(SEARCH("charg",F318)),ISNUMBER(SEARCH("kwh",F318))),"Electric","Other")))))</f>
        <v/>
      </c>
      <c r="W318" s="34" t="str">
        <f aca="false">IF(TRIM(B318&amp;"")&lt;&gt;"",IFERROR(MOD(B318*1,1),""),IF(A318="","",IFERROR(IF(MOD(A318*1,1)&gt;0,MOD(A318*1,1),""),"")))</f>
        <v/>
      </c>
      <c r="X318" s="35" t="str">
        <f aca="false">IF(A318="","",IFERROR(INT(A318*1),""))</f>
        <v/>
      </c>
      <c r="Y318" s="32" t="str">
        <f aca="false">IF(OR(X318="",NOT(OR(V318="Diesel",V318="Petrol"))),"",MAX(IF(O318="",0,COUNTIFS($O$2:$O$501,O318,$X$2:$X$501,X318,$V$2:$V$501,"Diesel")+COUNTIFS($O$2:$O$501,O318,$X$2:$X$501,X318,$V$2:$V$501,"Petrol")),IF(R318="",0,COUNTIFS($R$2:$R$501,R318,$X$2:$X$501,X318,$V$2:$V$501,"Diesel")+COUNTIFS($R$2:$R$501,R318,$X$2:$X$501,X318,$V$2:$V$501,"Petrol"))))</f>
        <v/>
      </c>
      <c r="Z318" s="32" t="str">
        <f aca="false">IF(OR(R318="",TRIM(I318&amp;"")="",NOT(OR(V318="Diesel",V318="Petrol"))),"",IFERROR(_xlfn.MAXIFS($I$2:$I$501,$R$2:$R$501,R318,$I$2:$I$501,"&lt;"&amp;I318,$V$2:$V$501,"&lt;&gt;AdBlue",$V$2:$V$501,"&lt;&gt;Other"),""))</f>
        <v/>
      </c>
      <c r="AA318" s="32" t="str">
        <f aca="false">IF(OR(Z318="",N(Z318)=0),"",I318-Z318)</f>
        <v/>
      </c>
      <c r="AB318" s="32" t="str">
        <f aca="false">IF(OR(R318="",TRIM(I318&amp;"")="",X318=""),"",IFERROR(_xlfn.MAXIFS($I$2:$I$501,$R$2:$R$501,R318,$X$2:$X$501,"&lt;"&amp;X318),""))</f>
        <v/>
      </c>
      <c r="AC318" s="32" t="str">
        <f aca="false">IF(V318="Other","Not fuel, ","")&amp;IFERROR(IF(AND(T318&lt;&gt;"",OR(AND(V318="Diesel",T318&lt;&gt;"Diesel"),AND(V318="Petrol",T318&lt;&gt;"Petrol",T318&lt;&gt;"Plug-in hybrid"),AND(V318="Electric",T318&lt;&gt;"Electric",T318&lt;&gt;"Plug-in hybrid"))),"Wrong fuel for this van, ",""),"")&amp;IFERROR(IF(AND(OR(V318="Diesel",V318="Petrol"),N(U318)&gt;0,G318*1&gt;N(U318)*(1+TankMargin)),"More than the tank holds, ",""),"")&amp;IF(AND(TRIM(D318&amp;"")&lt;&gt;"",Q318&lt;&gt;"",SUBSTITUTE(UPPER(Q318)," ","")&lt;&gt;R318),"Card used in another van, ","")&amp;IF(AND(TRIM(D318&amp;"")&lt;&gt;"",S318=0),"Not one of your vans, ","")&amp;IF(AND(A318&lt;&gt;"",R318="",O318&lt;&gt;"",P318=0),"Card not on your Vans list, ","")&amp;IF(N(Y318)&gt;1,"Filled twice that day, ","")&amp;IFERROR(IF(AND(AA318&lt;&gt;"",AA318&lt;MinMiles),"Only "&amp;TEXT(AA318,"#,##0")&amp;" miles since the previous fill, ",""),"")&amp;IFERROR(IF(AND(AB318&lt;&gt;"",N(AB318)&gt;0,I318*1&lt;N(AB318)),"Pump mileage lower than before, ",""),"")&amp;IFERROR(IF(AND(TRIM(I318&amp;"")&lt;&gt;"",TRIM(K318&amp;"")&lt;&gt;"",ABS(I318*1-K318*1)&gt;MileTolerance),"Pump mileage off from the odometer, ",""),"")&amp;IF(J318="No","No receipt from the driver, ","")&amp;IFERROR(IF(AND(W318&lt;&gt;"",OR(W318&lt;DayStart,W318&gt;DayEnd)),"Outside working hours, ",""),"")&amp;IFERROR(IF(AND(X318&lt;&gt;"",WEEKDAY(X318,2)=6,FlagSat="Yes"),"Saturday, ",""),"")&amp;IFERROR(IF(AND(X318&lt;&gt;"",WEEKDAY(X318,2)=7,FlagSun="Yes"),"Sunday, ",""),"")&amp;IF(AND(FlagPremium="Yes",OR(V318="Diesel",V318="Petrol"),OR(ISNUMBER(SEARCH("super",F318)),ISNUMBER(SEARCH("premium",F318)),ISNUMBER(SEARCH("ultimate",F318)),ISNUMBER(SEARCH("v-power",F318)),ISNUMBER(SEARCH("momentum",F318)),ISNUMBER(SEARCH("supreme",F318)))),"Premium fuel, ","")</f>
        <v/>
      </c>
      <c r="AD318" s="32" t="n">
        <f aca="false">IF(AC318="",0,1)</f>
        <v>0</v>
      </c>
      <c r="AE318" s="32" t="n">
        <f aca="false">IF(A318="",0,1)</f>
        <v>0</v>
      </c>
    </row>
    <row r="319" customFormat="false" ht="15" hidden="false" customHeight="false" outlineLevel="0" collapsed="false">
      <c r="A319" s="24"/>
      <c r="B319" s="25"/>
      <c r="C319" s="21"/>
      <c r="D319" s="19"/>
      <c r="E319" s="19"/>
      <c r="F319" s="19"/>
      <c r="G319" s="26"/>
      <c r="H319" s="27"/>
      <c r="I319" s="28"/>
      <c r="J319" s="19"/>
      <c r="K319" s="28"/>
      <c r="L319" s="29" t="str">
        <f aca="false">IF(AC319="","",LEFT(AC319,LEN(AC319)-2))</f>
        <v/>
      </c>
      <c r="M319" s="30"/>
      <c r="N319" s="30"/>
      <c r="O319" s="32" t="str">
        <f aca="false">IF(TRIM(C319&amp;"")="","",RIGHT(SUBSTITUTE(SUBSTITUTE(C319&amp;""," ",""),"*",""),4))</f>
        <v/>
      </c>
      <c r="P319" s="32" t="n">
        <f aca="false">IF(O319="",0,IFERROR(MATCH(O319,Vans!$D$2:$D$51,0),IFERROR(MATCH(VALUE(O319),Vans!$D$2:$D$51,0),0)))</f>
        <v>0</v>
      </c>
      <c r="Q319" s="32" t="str">
        <f aca="false">IF(P319=0,"",INDEX(Vans!$A$2:$A$51,P319)&amp;"")</f>
        <v/>
      </c>
      <c r="R319" s="32" t="str">
        <f aca="false">IF(A319="","",IF(TRIM(D319&amp;"")&lt;&gt;"",SUBSTITUTE(UPPER(TRIM(D319&amp;""))," ",""),SUBSTITUTE(UPPER(Q319)," ","")))</f>
        <v/>
      </c>
      <c r="S319" s="32" t="n">
        <f aca="false">IF(R319="",0,IFERROR(MATCH(R319,Vans!$G$2:$G$51,0),0))</f>
        <v>0</v>
      </c>
      <c r="T319" s="32" t="str">
        <f aca="false">IF(S319=0,"",INDEX(Vans!$B$2:$B$51,S319)&amp;"")</f>
        <v/>
      </c>
      <c r="U319" s="32" t="str">
        <f aca="false">IF(S319=0,"",INDEX(Vans!$C$2:$C$51,S319))</f>
        <v/>
      </c>
      <c r="V319" s="32" t="str">
        <f aca="false">IF(TRIM(F319&amp;"")="","",IF(ISNUMBER(SEARCH("adblue",F319)),"AdBlue",IF(OR(ISNUMBER(SEARCH("diesel",F319)),ISNUMBER(SEARCH("derv",F319)),ISNUMBER(SEARCH("ulsd",F319))),"Diesel",IF(OR(ISNUMBER(SEARCH("unleaded",F319)),ISNUMBER(SEARCH("petrol",F319)),ISNUMBER(SEARCH("ulp",F319))),"Petrol",IF(OR(ISNUMBER(SEARCH("electric",F319)),ISNUMBER(SEARCH("charg",F319)),ISNUMBER(SEARCH("kwh",F319))),"Electric","Other")))))</f>
        <v/>
      </c>
      <c r="W319" s="34" t="str">
        <f aca="false">IF(TRIM(B319&amp;"")&lt;&gt;"",IFERROR(MOD(B319*1,1),""),IF(A319="","",IFERROR(IF(MOD(A319*1,1)&gt;0,MOD(A319*1,1),""),"")))</f>
        <v/>
      </c>
      <c r="X319" s="35" t="str">
        <f aca="false">IF(A319="","",IFERROR(INT(A319*1),""))</f>
        <v/>
      </c>
      <c r="Y319" s="32" t="str">
        <f aca="false">IF(OR(X319="",NOT(OR(V319="Diesel",V319="Petrol"))),"",MAX(IF(O319="",0,COUNTIFS($O$2:$O$501,O319,$X$2:$X$501,X319,$V$2:$V$501,"Diesel")+COUNTIFS($O$2:$O$501,O319,$X$2:$X$501,X319,$V$2:$V$501,"Petrol")),IF(R319="",0,COUNTIFS($R$2:$R$501,R319,$X$2:$X$501,X319,$V$2:$V$501,"Diesel")+COUNTIFS($R$2:$R$501,R319,$X$2:$X$501,X319,$V$2:$V$501,"Petrol"))))</f>
        <v/>
      </c>
      <c r="Z319" s="32" t="str">
        <f aca="false">IF(OR(R319="",TRIM(I319&amp;"")="",NOT(OR(V319="Diesel",V319="Petrol"))),"",IFERROR(_xlfn.MAXIFS($I$2:$I$501,$R$2:$R$501,R319,$I$2:$I$501,"&lt;"&amp;I319,$V$2:$V$501,"&lt;&gt;AdBlue",$V$2:$V$501,"&lt;&gt;Other"),""))</f>
        <v/>
      </c>
      <c r="AA319" s="32" t="str">
        <f aca="false">IF(OR(Z319="",N(Z319)=0),"",I319-Z319)</f>
        <v/>
      </c>
      <c r="AB319" s="32" t="str">
        <f aca="false">IF(OR(R319="",TRIM(I319&amp;"")="",X319=""),"",IFERROR(_xlfn.MAXIFS($I$2:$I$501,$R$2:$R$501,R319,$X$2:$X$501,"&lt;"&amp;X319),""))</f>
        <v/>
      </c>
      <c r="AC319" s="32" t="str">
        <f aca="false">IF(V319="Other","Not fuel, ","")&amp;IFERROR(IF(AND(T319&lt;&gt;"",OR(AND(V319="Diesel",T319&lt;&gt;"Diesel"),AND(V319="Petrol",T319&lt;&gt;"Petrol",T319&lt;&gt;"Plug-in hybrid"),AND(V319="Electric",T319&lt;&gt;"Electric",T319&lt;&gt;"Plug-in hybrid"))),"Wrong fuel for this van, ",""),"")&amp;IFERROR(IF(AND(OR(V319="Diesel",V319="Petrol"),N(U319)&gt;0,G319*1&gt;N(U319)*(1+TankMargin)),"More than the tank holds, ",""),"")&amp;IF(AND(TRIM(D319&amp;"")&lt;&gt;"",Q319&lt;&gt;"",SUBSTITUTE(UPPER(Q319)," ","")&lt;&gt;R319),"Card used in another van, ","")&amp;IF(AND(TRIM(D319&amp;"")&lt;&gt;"",S319=0),"Not one of your vans, ","")&amp;IF(AND(A319&lt;&gt;"",R319="",O319&lt;&gt;"",P319=0),"Card not on your Vans list, ","")&amp;IF(N(Y319)&gt;1,"Filled twice that day, ","")&amp;IFERROR(IF(AND(AA319&lt;&gt;"",AA319&lt;MinMiles),"Only "&amp;TEXT(AA319,"#,##0")&amp;" miles since the previous fill, ",""),"")&amp;IFERROR(IF(AND(AB319&lt;&gt;"",N(AB319)&gt;0,I319*1&lt;N(AB319)),"Pump mileage lower than before, ",""),"")&amp;IFERROR(IF(AND(TRIM(I319&amp;"")&lt;&gt;"",TRIM(K319&amp;"")&lt;&gt;"",ABS(I319*1-K319*1)&gt;MileTolerance),"Pump mileage off from the odometer, ",""),"")&amp;IF(J319="No","No receipt from the driver, ","")&amp;IFERROR(IF(AND(W319&lt;&gt;"",OR(W319&lt;DayStart,W319&gt;DayEnd)),"Outside working hours, ",""),"")&amp;IFERROR(IF(AND(X319&lt;&gt;"",WEEKDAY(X319,2)=6,FlagSat="Yes"),"Saturday, ",""),"")&amp;IFERROR(IF(AND(X319&lt;&gt;"",WEEKDAY(X319,2)=7,FlagSun="Yes"),"Sunday, ",""),"")&amp;IF(AND(FlagPremium="Yes",OR(V319="Diesel",V319="Petrol"),OR(ISNUMBER(SEARCH("super",F319)),ISNUMBER(SEARCH("premium",F319)),ISNUMBER(SEARCH("ultimate",F319)),ISNUMBER(SEARCH("v-power",F319)),ISNUMBER(SEARCH("momentum",F319)),ISNUMBER(SEARCH("supreme",F319)))),"Premium fuel, ","")</f>
        <v/>
      </c>
      <c r="AD319" s="32" t="n">
        <f aca="false">IF(AC319="",0,1)</f>
        <v>0</v>
      </c>
      <c r="AE319" s="32" t="n">
        <f aca="false">IF(A319="",0,1)</f>
        <v>0</v>
      </c>
    </row>
    <row r="320" customFormat="false" ht="15" hidden="false" customHeight="false" outlineLevel="0" collapsed="false">
      <c r="A320" s="24"/>
      <c r="B320" s="25"/>
      <c r="C320" s="21"/>
      <c r="D320" s="19"/>
      <c r="E320" s="19"/>
      <c r="F320" s="19"/>
      <c r="G320" s="26"/>
      <c r="H320" s="27"/>
      <c r="I320" s="28"/>
      <c r="J320" s="19"/>
      <c r="K320" s="28"/>
      <c r="L320" s="29" t="str">
        <f aca="false">IF(AC320="","",LEFT(AC320,LEN(AC320)-2))</f>
        <v/>
      </c>
      <c r="M320" s="30"/>
      <c r="N320" s="30"/>
      <c r="O320" s="32" t="str">
        <f aca="false">IF(TRIM(C320&amp;"")="","",RIGHT(SUBSTITUTE(SUBSTITUTE(C320&amp;""," ",""),"*",""),4))</f>
        <v/>
      </c>
      <c r="P320" s="32" t="n">
        <f aca="false">IF(O320="",0,IFERROR(MATCH(O320,Vans!$D$2:$D$51,0),IFERROR(MATCH(VALUE(O320),Vans!$D$2:$D$51,0),0)))</f>
        <v>0</v>
      </c>
      <c r="Q320" s="32" t="str">
        <f aca="false">IF(P320=0,"",INDEX(Vans!$A$2:$A$51,P320)&amp;"")</f>
        <v/>
      </c>
      <c r="R320" s="32" t="str">
        <f aca="false">IF(A320="","",IF(TRIM(D320&amp;"")&lt;&gt;"",SUBSTITUTE(UPPER(TRIM(D320&amp;""))," ",""),SUBSTITUTE(UPPER(Q320)," ","")))</f>
        <v/>
      </c>
      <c r="S320" s="32" t="n">
        <f aca="false">IF(R320="",0,IFERROR(MATCH(R320,Vans!$G$2:$G$51,0),0))</f>
        <v>0</v>
      </c>
      <c r="T320" s="32" t="str">
        <f aca="false">IF(S320=0,"",INDEX(Vans!$B$2:$B$51,S320)&amp;"")</f>
        <v/>
      </c>
      <c r="U320" s="32" t="str">
        <f aca="false">IF(S320=0,"",INDEX(Vans!$C$2:$C$51,S320))</f>
        <v/>
      </c>
      <c r="V320" s="32" t="str">
        <f aca="false">IF(TRIM(F320&amp;"")="","",IF(ISNUMBER(SEARCH("adblue",F320)),"AdBlue",IF(OR(ISNUMBER(SEARCH("diesel",F320)),ISNUMBER(SEARCH("derv",F320)),ISNUMBER(SEARCH("ulsd",F320))),"Diesel",IF(OR(ISNUMBER(SEARCH("unleaded",F320)),ISNUMBER(SEARCH("petrol",F320)),ISNUMBER(SEARCH("ulp",F320))),"Petrol",IF(OR(ISNUMBER(SEARCH("electric",F320)),ISNUMBER(SEARCH("charg",F320)),ISNUMBER(SEARCH("kwh",F320))),"Electric","Other")))))</f>
        <v/>
      </c>
      <c r="W320" s="34" t="str">
        <f aca="false">IF(TRIM(B320&amp;"")&lt;&gt;"",IFERROR(MOD(B320*1,1),""),IF(A320="","",IFERROR(IF(MOD(A320*1,1)&gt;0,MOD(A320*1,1),""),"")))</f>
        <v/>
      </c>
      <c r="X320" s="35" t="str">
        <f aca="false">IF(A320="","",IFERROR(INT(A320*1),""))</f>
        <v/>
      </c>
      <c r="Y320" s="32" t="str">
        <f aca="false">IF(OR(X320="",NOT(OR(V320="Diesel",V320="Petrol"))),"",MAX(IF(O320="",0,COUNTIFS($O$2:$O$501,O320,$X$2:$X$501,X320,$V$2:$V$501,"Diesel")+COUNTIFS($O$2:$O$501,O320,$X$2:$X$501,X320,$V$2:$V$501,"Petrol")),IF(R320="",0,COUNTIFS($R$2:$R$501,R320,$X$2:$X$501,X320,$V$2:$V$501,"Diesel")+COUNTIFS($R$2:$R$501,R320,$X$2:$X$501,X320,$V$2:$V$501,"Petrol"))))</f>
        <v/>
      </c>
      <c r="Z320" s="32" t="str">
        <f aca="false">IF(OR(R320="",TRIM(I320&amp;"")="",NOT(OR(V320="Diesel",V320="Petrol"))),"",IFERROR(_xlfn.MAXIFS($I$2:$I$501,$R$2:$R$501,R320,$I$2:$I$501,"&lt;"&amp;I320,$V$2:$V$501,"&lt;&gt;AdBlue",$V$2:$V$501,"&lt;&gt;Other"),""))</f>
        <v/>
      </c>
      <c r="AA320" s="32" t="str">
        <f aca="false">IF(OR(Z320="",N(Z320)=0),"",I320-Z320)</f>
        <v/>
      </c>
      <c r="AB320" s="32" t="str">
        <f aca="false">IF(OR(R320="",TRIM(I320&amp;"")="",X320=""),"",IFERROR(_xlfn.MAXIFS($I$2:$I$501,$R$2:$R$501,R320,$X$2:$X$501,"&lt;"&amp;X320),""))</f>
        <v/>
      </c>
      <c r="AC320" s="32" t="str">
        <f aca="false">IF(V320="Other","Not fuel, ","")&amp;IFERROR(IF(AND(T320&lt;&gt;"",OR(AND(V320="Diesel",T320&lt;&gt;"Diesel"),AND(V320="Petrol",T320&lt;&gt;"Petrol",T320&lt;&gt;"Plug-in hybrid"),AND(V320="Electric",T320&lt;&gt;"Electric",T320&lt;&gt;"Plug-in hybrid"))),"Wrong fuel for this van, ",""),"")&amp;IFERROR(IF(AND(OR(V320="Diesel",V320="Petrol"),N(U320)&gt;0,G320*1&gt;N(U320)*(1+TankMargin)),"More than the tank holds, ",""),"")&amp;IF(AND(TRIM(D320&amp;"")&lt;&gt;"",Q320&lt;&gt;"",SUBSTITUTE(UPPER(Q320)," ","")&lt;&gt;R320),"Card used in another van, ","")&amp;IF(AND(TRIM(D320&amp;"")&lt;&gt;"",S320=0),"Not one of your vans, ","")&amp;IF(AND(A320&lt;&gt;"",R320="",O320&lt;&gt;"",P320=0),"Card not on your Vans list, ","")&amp;IF(N(Y320)&gt;1,"Filled twice that day, ","")&amp;IFERROR(IF(AND(AA320&lt;&gt;"",AA320&lt;MinMiles),"Only "&amp;TEXT(AA320,"#,##0")&amp;" miles since the previous fill, ",""),"")&amp;IFERROR(IF(AND(AB320&lt;&gt;"",N(AB320)&gt;0,I320*1&lt;N(AB320)),"Pump mileage lower than before, ",""),"")&amp;IFERROR(IF(AND(TRIM(I320&amp;"")&lt;&gt;"",TRIM(K320&amp;"")&lt;&gt;"",ABS(I320*1-K320*1)&gt;MileTolerance),"Pump mileage off from the odometer, ",""),"")&amp;IF(J320="No","No receipt from the driver, ","")&amp;IFERROR(IF(AND(W320&lt;&gt;"",OR(W320&lt;DayStart,W320&gt;DayEnd)),"Outside working hours, ",""),"")&amp;IFERROR(IF(AND(X320&lt;&gt;"",WEEKDAY(X320,2)=6,FlagSat="Yes"),"Saturday, ",""),"")&amp;IFERROR(IF(AND(X320&lt;&gt;"",WEEKDAY(X320,2)=7,FlagSun="Yes"),"Sunday, ",""),"")&amp;IF(AND(FlagPremium="Yes",OR(V320="Diesel",V320="Petrol"),OR(ISNUMBER(SEARCH("super",F320)),ISNUMBER(SEARCH("premium",F320)),ISNUMBER(SEARCH("ultimate",F320)),ISNUMBER(SEARCH("v-power",F320)),ISNUMBER(SEARCH("momentum",F320)),ISNUMBER(SEARCH("supreme",F320)))),"Premium fuel, ","")</f>
        <v/>
      </c>
      <c r="AD320" s="32" t="n">
        <f aca="false">IF(AC320="",0,1)</f>
        <v>0</v>
      </c>
      <c r="AE320" s="32" t="n">
        <f aca="false">IF(A320="",0,1)</f>
        <v>0</v>
      </c>
    </row>
    <row r="321" customFormat="false" ht="15" hidden="false" customHeight="false" outlineLevel="0" collapsed="false">
      <c r="A321" s="24"/>
      <c r="B321" s="25"/>
      <c r="C321" s="21"/>
      <c r="D321" s="19"/>
      <c r="E321" s="19"/>
      <c r="F321" s="19"/>
      <c r="G321" s="26"/>
      <c r="H321" s="27"/>
      <c r="I321" s="28"/>
      <c r="J321" s="19"/>
      <c r="K321" s="28"/>
      <c r="L321" s="29" t="str">
        <f aca="false">IF(AC321="","",LEFT(AC321,LEN(AC321)-2))</f>
        <v/>
      </c>
      <c r="M321" s="30"/>
      <c r="N321" s="30"/>
      <c r="O321" s="32" t="str">
        <f aca="false">IF(TRIM(C321&amp;"")="","",RIGHT(SUBSTITUTE(SUBSTITUTE(C321&amp;""," ",""),"*",""),4))</f>
        <v/>
      </c>
      <c r="P321" s="32" t="n">
        <f aca="false">IF(O321="",0,IFERROR(MATCH(O321,Vans!$D$2:$D$51,0),IFERROR(MATCH(VALUE(O321),Vans!$D$2:$D$51,0),0)))</f>
        <v>0</v>
      </c>
      <c r="Q321" s="32" t="str">
        <f aca="false">IF(P321=0,"",INDEX(Vans!$A$2:$A$51,P321)&amp;"")</f>
        <v/>
      </c>
      <c r="R321" s="32" t="str">
        <f aca="false">IF(A321="","",IF(TRIM(D321&amp;"")&lt;&gt;"",SUBSTITUTE(UPPER(TRIM(D321&amp;""))," ",""),SUBSTITUTE(UPPER(Q321)," ","")))</f>
        <v/>
      </c>
      <c r="S321" s="32" t="n">
        <f aca="false">IF(R321="",0,IFERROR(MATCH(R321,Vans!$G$2:$G$51,0),0))</f>
        <v>0</v>
      </c>
      <c r="T321" s="32" t="str">
        <f aca="false">IF(S321=0,"",INDEX(Vans!$B$2:$B$51,S321)&amp;"")</f>
        <v/>
      </c>
      <c r="U321" s="32" t="str">
        <f aca="false">IF(S321=0,"",INDEX(Vans!$C$2:$C$51,S321))</f>
        <v/>
      </c>
      <c r="V321" s="32" t="str">
        <f aca="false">IF(TRIM(F321&amp;"")="","",IF(ISNUMBER(SEARCH("adblue",F321)),"AdBlue",IF(OR(ISNUMBER(SEARCH("diesel",F321)),ISNUMBER(SEARCH("derv",F321)),ISNUMBER(SEARCH("ulsd",F321))),"Diesel",IF(OR(ISNUMBER(SEARCH("unleaded",F321)),ISNUMBER(SEARCH("petrol",F321)),ISNUMBER(SEARCH("ulp",F321))),"Petrol",IF(OR(ISNUMBER(SEARCH("electric",F321)),ISNUMBER(SEARCH("charg",F321)),ISNUMBER(SEARCH("kwh",F321))),"Electric","Other")))))</f>
        <v/>
      </c>
      <c r="W321" s="34" t="str">
        <f aca="false">IF(TRIM(B321&amp;"")&lt;&gt;"",IFERROR(MOD(B321*1,1),""),IF(A321="","",IFERROR(IF(MOD(A321*1,1)&gt;0,MOD(A321*1,1),""),"")))</f>
        <v/>
      </c>
      <c r="X321" s="35" t="str">
        <f aca="false">IF(A321="","",IFERROR(INT(A321*1),""))</f>
        <v/>
      </c>
      <c r="Y321" s="32" t="str">
        <f aca="false">IF(OR(X321="",NOT(OR(V321="Diesel",V321="Petrol"))),"",MAX(IF(O321="",0,COUNTIFS($O$2:$O$501,O321,$X$2:$X$501,X321,$V$2:$V$501,"Diesel")+COUNTIFS($O$2:$O$501,O321,$X$2:$X$501,X321,$V$2:$V$501,"Petrol")),IF(R321="",0,COUNTIFS($R$2:$R$501,R321,$X$2:$X$501,X321,$V$2:$V$501,"Diesel")+COUNTIFS($R$2:$R$501,R321,$X$2:$X$501,X321,$V$2:$V$501,"Petrol"))))</f>
        <v/>
      </c>
      <c r="Z321" s="32" t="str">
        <f aca="false">IF(OR(R321="",TRIM(I321&amp;"")="",NOT(OR(V321="Diesel",V321="Petrol"))),"",IFERROR(_xlfn.MAXIFS($I$2:$I$501,$R$2:$R$501,R321,$I$2:$I$501,"&lt;"&amp;I321,$V$2:$V$501,"&lt;&gt;AdBlue",$V$2:$V$501,"&lt;&gt;Other"),""))</f>
        <v/>
      </c>
      <c r="AA321" s="32" t="str">
        <f aca="false">IF(OR(Z321="",N(Z321)=0),"",I321-Z321)</f>
        <v/>
      </c>
      <c r="AB321" s="32" t="str">
        <f aca="false">IF(OR(R321="",TRIM(I321&amp;"")="",X321=""),"",IFERROR(_xlfn.MAXIFS($I$2:$I$501,$R$2:$R$501,R321,$X$2:$X$501,"&lt;"&amp;X321),""))</f>
        <v/>
      </c>
      <c r="AC321" s="32" t="str">
        <f aca="false">IF(V321="Other","Not fuel, ","")&amp;IFERROR(IF(AND(T321&lt;&gt;"",OR(AND(V321="Diesel",T321&lt;&gt;"Diesel"),AND(V321="Petrol",T321&lt;&gt;"Petrol",T321&lt;&gt;"Plug-in hybrid"),AND(V321="Electric",T321&lt;&gt;"Electric",T321&lt;&gt;"Plug-in hybrid"))),"Wrong fuel for this van, ",""),"")&amp;IFERROR(IF(AND(OR(V321="Diesel",V321="Petrol"),N(U321)&gt;0,G321*1&gt;N(U321)*(1+TankMargin)),"More than the tank holds, ",""),"")&amp;IF(AND(TRIM(D321&amp;"")&lt;&gt;"",Q321&lt;&gt;"",SUBSTITUTE(UPPER(Q321)," ","")&lt;&gt;R321),"Card used in another van, ","")&amp;IF(AND(TRIM(D321&amp;"")&lt;&gt;"",S321=0),"Not one of your vans, ","")&amp;IF(AND(A321&lt;&gt;"",R321="",O321&lt;&gt;"",P321=0),"Card not on your Vans list, ","")&amp;IF(N(Y321)&gt;1,"Filled twice that day, ","")&amp;IFERROR(IF(AND(AA321&lt;&gt;"",AA321&lt;MinMiles),"Only "&amp;TEXT(AA321,"#,##0")&amp;" miles since the previous fill, ",""),"")&amp;IFERROR(IF(AND(AB321&lt;&gt;"",N(AB321)&gt;0,I321*1&lt;N(AB321)),"Pump mileage lower than before, ",""),"")&amp;IFERROR(IF(AND(TRIM(I321&amp;"")&lt;&gt;"",TRIM(K321&amp;"")&lt;&gt;"",ABS(I321*1-K321*1)&gt;MileTolerance),"Pump mileage off from the odometer, ",""),"")&amp;IF(J321="No","No receipt from the driver, ","")&amp;IFERROR(IF(AND(W321&lt;&gt;"",OR(W321&lt;DayStart,W321&gt;DayEnd)),"Outside working hours, ",""),"")&amp;IFERROR(IF(AND(X321&lt;&gt;"",WEEKDAY(X321,2)=6,FlagSat="Yes"),"Saturday, ",""),"")&amp;IFERROR(IF(AND(X321&lt;&gt;"",WEEKDAY(X321,2)=7,FlagSun="Yes"),"Sunday, ",""),"")&amp;IF(AND(FlagPremium="Yes",OR(V321="Diesel",V321="Petrol"),OR(ISNUMBER(SEARCH("super",F321)),ISNUMBER(SEARCH("premium",F321)),ISNUMBER(SEARCH("ultimate",F321)),ISNUMBER(SEARCH("v-power",F321)),ISNUMBER(SEARCH("momentum",F321)),ISNUMBER(SEARCH("supreme",F321)))),"Premium fuel, ","")</f>
        <v/>
      </c>
      <c r="AD321" s="32" t="n">
        <f aca="false">IF(AC321="",0,1)</f>
        <v>0</v>
      </c>
      <c r="AE321" s="32" t="n">
        <f aca="false">IF(A321="",0,1)</f>
        <v>0</v>
      </c>
    </row>
    <row r="322" customFormat="false" ht="15" hidden="false" customHeight="false" outlineLevel="0" collapsed="false">
      <c r="A322" s="24"/>
      <c r="B322" s="25"/>
      <c r="C322" s="21"/>
      <c r="D322" s="19"/>
      <c r="E322" s="19"/>
      <c r="F322" s="19"/>
      <c r="G322" s="26"/>
      <c r="H322" s="27"/>
      <c r="I322" s="28"/>
      <c r="J322" s="19"/>
      <c r="K322" s="28"/>
      <c r="L322" s="29" t="str">
        <f aca="false">IF(AC322="","",LEFT(AC322,LEN(AC322)-2))</f>
        <v/>
      </c>
      <c r="M322" s="30"/>
      <c r="N322" s="30"/>
      <c r="O322" s="32" t="str">
        <f aca="false">IF(TRIM(C322&amp;"")="","",RIGHT(SUBSTITUTE(SUBSTITUTE(C322&amp;""," ",""),"*",""),4))</f>
        <v/>
      </c>
      <c r="P322" s="32" t="n">
        <f aca="false">IF(O322="",0,IFERROR(MATCH(O322,Vans!$D$2:$D$51,0),IFERROR(MATCH(VALUE(O322),Vans!$D$2:$D$51,0),0)))</f>
        <v>0</v>
      </c>
      <c r="Q322" s="32" t="str">
        <f aca="false">IF(P322=0,"",INDEX(Vans!$A$2:$A$51,P322)&amp;"")</f>
        <v/>
      </c>
      <c r="R322" s="32" t="str">
        <f aca="false">IF(A322="","",IF(TRIM(D322&amp;"")&lt;&gt;"",SUBSTITUTE(UPPER(TRIM(D322&amp;""))," ",""),SUBSTITUTE(UPPER(Q322)," ","")))</f>
        <v/>
      </c>
      <c r="S322" s="32" t="n">
        <f aca="false">IF(R322="",0,IFERROR(MATCH(R322,Vans!$G$2:$G$51,0),0))</f>
        <v>0</v>
      </c>
      <c r="T322" s="32" t="str">
        <f aca="false">IF(S322=0,"",INDEX(Vans!$B$2:$B$51,S322)&amp;"")</f>
        <v/>
      </c>
      <c r="U322" s="32" t="str">
        <f aca="false">IF(S322=0,"",INDEX(Vans!$C$2:$C$51,S322))</f>
        <v/>
      </c>
      <c r="V322" s="32" t="str">
        <f aca="false">IF(TRIM(F322&amp;"")="","",IF(ISNUMBER(SEARCH("adblue",F322)),"AdBlue",IF(OR(ISNUMBER(SEARCH("diesel",F322)),ISNUMBER(SEARCH("derv",F322)),ISNUMBER(SEARCH("ulsd",F322))),"Diesel",IF(OR(ISNUMBER(SEARCH("unleaded",F322)),ISNUMBER(SEARCH("petrol",F322)),ISNUMBER(SEARCH("ulp",F322))),"Petrol",IF(OR(ISNUMBER(SEARCH("electric",F322)),ISNUMBER(SEARCH("charg",F322)),ISNUMBER(SEARCH("kwh",F322))),"Electric","Other")))))</f>
        <v/>
      </c>
      <c r="W322" s="34" t="str">
        <f aca="false">IF(TRIM(B322&amp;"")&lt;&gt;"",IFERROR(MOD(B322*1,1),""),IF(A322="","",IFERROR(IF(MOD(A322*1,1)&gt;0,MOD(A322*1,1),""),"")))</f>
        <v/>
      </c>
      <c r="X322" s="35" t="str">
        <f aca="false">IF(A322="","",IFERROR(INT(A322*1),""))</f>
        <v/>
      </c>
      <c r="Y322" s="32" t="str">
        <f aca="false">IF(OR(X322="",NOT(OR(V322="Diesel",V322="Petrol"))),"",MAX(IF(O322="",0,COUNTIFS($O$2:$O$501,O322,$X$2:$X$501,X322,$V$2:$V$501,"Diesel")+COUNTIFS($O$2:$O$501,O322,$X$2:$X$501,X322,$V$2:$V$501,"Petrol")),IF(R322="",0,COUNTIFS($R$2:$R$501,R322,$X$2:$X$501,X322,$V$2:$V$501,"Diesel")+COUNTIFS($R$2:$R$501,R322,$X$2:$X$501,X322,$V$2:$V$501,"Petrol"))))</f>
        <v/>
      </c>
      <c r="Z322" s="32" t="str">
        <f aca="false">IF(OR(R322="",TRIM(I322&amp;"")="",NOT(OR(V322="Diesel",V322="Petrol"))),"",IFERROR(_xlfn.MAXIFS($I$2:$I$501,$R$2:$R$501,R322,$I$2:$I$501,"&lt;"&amp;I322,$V$2:$V$501,"&lt;&gt;AdBlue",$V$2:$V$501,"&lt;&gt;Other"),""))</f>
        <v/>
      </c>
      <c r="AA322" s="32" t="str">
        <f aca="false">IF(OR(Z322="",N(Z322)=0),"",I322-Z322)</f>
        <v/>
      </c>
      <c r="AB322" s="32" t="str">
        <f aca="false">IF(OR(R322="",TRIM(I322&amp;"")="",X322=""),"",IFERROR(_xlfn.MAXIFS($I$2:$I$501,$R$2:$R$501,R322,$X$2:$X$501,"&lt;"&amp;X322),""))</f>
        <v/>
      </c>
      <c r="AC322" s="32" t="str">
        <f aca="false">IF(V322="Other","Not fuel, ","")&amp;IFERROR(IF(AND(T322&lt;&gt;"",OR(AND(V322="Diesel",T322&lt;&gt;"Diesel"),AND(V322="Petrol",T322&lt;&gt;"Petrol",T322&lt;&gt;"Plug-in hybrid"),AND(V322="Electric",T322&lt;&gt;"Electric",T322&lt;&gt;"Plug-in hybrid"))),"Wrong fuel for this van, ",""),"")&amp;IFERROR(IF(AND(OR(V322="Diesel",V322="Petrol"),N(U322)&gt;0,G322*1&gt;N(U322)*(1+TankMargin)),"More than the tank holds, ",""),"")&amp;IF(AND(TRIM(D322&amp;"")&lt;&gt;"",Q322&lt;&gt;"",SUBSTITUTE(UPPER(Q322)," ","")&lt;&gt;R322),"Card used in another van, ","")&amp;IF(AND(TRIM(D322&amp;"")&lt;&gt;"",S322=0),"Not one of your vans, ","")&amp;IF(AND(A322&lt;&gt;"",R322="",O322&lt;&gt;"",P322=0),"Card not on your Vans list, ","")&amp;IF(N(Y322)&gt;1,"Filled twice that day, ","")&amp;IFERROR(IF(AND(AA322&lt;&gt;"",AA322&lt;MinMiles),"Only "&amp;TEXT(AA322,"#,##0")&amp;" miles since the previous fill, ",""),"")&amp;IFERROR(IF(AND(AB322&lt;&gt;"",N(AB322)&gt;0,I322*1&lt;N(AB322)),"Pump mileage lower than before, ",""),"")&amp;IFERROR(IF(AND(TRIM(I322&amp;"")&lt;&gt;"",TRIM(K322&amp;"")&lt;&gt;"",ABS(I322*1-K322*1)&gt;MileTolerance),"Pump mileage off from the odometer, ",""),"")&amp;IF(J322="No","No receipt from the driver, ","")&amp;IFERROR(IF(AND(W322&lt;&gt;"",OR(W322&lt;DayStart,W322&gt;DayEnd)),"Outside working hours, ",""),"")&amp;IFERROR(IF(AND(X322&lt;&gt;"",WEEKDAY(X322,2)=6,FlagSat="Yes"),"Saturday, ",""),"")&amp;IFERROR(IF(AND(X322&lt;&gt;"",WEEKDAY(X322,2)=7,FlagSun="Yes"),"Sunday, ",""),"")&amp;IF(AND(FlagPremium="Yes",OR(V322="Diesel",V322="Petrol"),OR(ISNUMBER(SEARCH("super",F322)),ISNUMBER(SEARCH("premium",F322)),ISNUMBER(SEARCH("ultimate",F322)),ISNUMBER(SEARCH("v-power",F322)),ISNUMBER(SEARCH("momentum",F322)),ISNUMBER(SEARCH("supreme",F322)))),"Premium fuel, ","")</f>
        <v/>
      </c>
      <c r="AD322" s="32" t="n">
        <f aca="false">IF(AC322="",0,1)</f>
        <v>0</v>
      </c>
      <c r="AE322" s="32" t="n">
        <f aca="false">IF(A322="",0,1)</f>
        <v>0</v>
      </c>
    </row>
    <row r="323" customFormat="false" ht="15" hidden="false" customHeight="false" outlineLevel="0" collapsed="false">
      <c r="A323" s="24"/>
      <c r="B323" s="25"/>
      <c r="C323" s="21"/>
      <c r="D323" s="19"/>
      <c r="E323" s="19"/>
      <c r="F323" s="19"/>
      <c r="G323" s="26"/>
      <c r="H323" s="27"/>
      <c r="I323" s="28"/>
      <c r="J323" s="19"/>
      <c r="K323" s="28"/>
      <c r="L323" s="29" t="str">
        <f aca="false">IF(AC323="","",LEFT(AC323,LEN(AC323)-2))</f>
        <v/>
      </c>
      <c r="M323" s="30"/>
      <c r="N323" s="30"/>
      <c r="O323" s="32" t="str">
        <f aca="false">IF(TRIM(C323&amp;"")="","",RIGHT(SUBSTITUTE(SUBSTITUTE(C323&amp;""," ",""),"*",""),4))</f>
        <v/>
      </c>
      <c r="P323" s="32" t="n">
        <f aca="false">IF(O323="",0,IFERROR(MATCH(O323,Vans!$D$2:$D$51,0),IFERROR(MATCH(VALUE(O323),Vans!$D$2:$D$51,0),0)))</f>
        <v>0</v>
      </c>
      <c r="Q323" s="32" t="str">
        <f aca="false">IF(P323=0,"",INDEX(Vans!$A$2:$A$51,P323)&amp;"")</f>
        <v/>
      </c>
      <c r="R323" s="32" t="str">
        <f aca="false">IF(A323="","",IF(TRIM(D323&amp;"")&lt;&gt;"",SUBSTITUTE(UPPER(TRIM(D323&amp;""))," ",""),SUBSTITUTE(UPPER(Q323)," ","")))</f>
        <v/>
      </c>
      <c r="S323" s="32" t="n">
        <f aca="false">IF(R323="",0,IFERROR(MATCH(R323,Vans!$G$2:$G$51,0),0))</f>
        <v>0</v>
      </c>
      <c r="T323" s="32" t="str">
        <f aca="false">IF(S323=0,"",INDEX(Vans!$B$2:$B$51,S323)&amp;"")</f>
        <v/>
      </c>
      <c r="U323" s="32" t="str">
        <f aca="false">IF(S323=0,"",INDEX(Vans!$C$2:$C$51,S323))</f>
        <v/>
      </c>
      <c r="V323" s="32" t="str">
        <f aca="false">IF(TRIM(F323&amp;"")="","",IF(ISNUMBER(SEARCH("adblue",F323)),"AdBlue",IF(OR(ISNUMBER(SEARCH("diesel",F323)),ISNUMBER(SEARCH("derv",F323)),ISNUMBER(SEARCH("ulsd",F323))),"Diesel",IF(OR(ISNUMBER(SEARCH("unleaded",F323)),ISNUMBER(SEARCH("petrol",F323)),ISNUMBER(SEARCH("ulp",F323))),"Petrol",IF(OR(ISNUMBER(SEARCH("electric",F323)),ISNUMBER(SEARCH("charg",F323)),ISNUMBER(SEARCH("kwh",F323))),"Electric","Other")))))</f>
        <v/>
      </c>
      <c r="W323" s="34" t="str">
        <f aca="false">IF(TRIM(B323&amp;"")&lt;&gt;"",IFERROR(MOD(B323*1,1),""),IF(A323="","",IFERROR(IF(MOD(A323*1,1)&gt;0,MOD(A323*1,1),""),"")))</f>
        <v/>
      </c>
      <c r="X323" s="35" t="str">
        <f aca="false">IF(A323="","",IFERROR(INT(A323*1),""))</f>
        <v/>
      </c>
      <c r="Y323" s="32" t="str">
        <f aca="false">IF(OR(X323="",NOT(OR(V323="Diesel",V323="Petrol"))),"",MAX(IF(O323="",0,COUNTIFS($O$2:$O$501,O323,$X$2:$X$501,X323,$V$2:$V$501,"Diesel")+COUNTIFS($O$2:$O$501,O323,$X$2:$X$501,X323,$V$2:$V$501,"Petrol")),IF(R323="",0,COUNTIFS($R$2:$R$501,R323,$X$2:$X$501,X323,$V$2:$V$501,"Diesel")+COUNTIFS($R$2:$R$501,R323,$X$2:$X$501,X323,$V$2:$V$501,"Petrol"))))</f>
        <v/>
      </c>
      <c r="Z323" s="32" t="str">
        <f aca="false">IF(OR(R323="",TRIM(I323&amp;"")="",NOT(OR(V323="Diesel",V323="Petrol"))),"",IFERROR(_xlfn.MAXIFS($I$2:$I$501,$R$2:$R$501,R323,$I$2:$I$501,"&lt;"&amp;I323,$V$2:$V$501,"&lt;&gt;AdBlue",$V$2:$V$501,"&lt;&gt;Other"),""))</f>
        <v/>
      </c>
      <c r="AA323" s="32" t="str">
        <f aca="false">IF(OR(Z323="",N(Z323)=0),"",I323-Z323)</f>
        <v/>
      </c>
      <c r="AB323" s="32" t="str">
        <f aca="false">IF(OR(R323="",TRIM(I323&amp;"")="",X323=""),"",IFERROR(_xlfn.MAXIFS($I$2:$I$501,$R$2:$R$501,R323,$X$2:$X$501,"&lt;"&amp;X323),""))</f>
        <v/>
      </c>
      <c r="AC323" s="32" t="str">
        <f aca="false">IF(V323="Other","Not fuel, ","")&amp;IFERROR(IF(AND(T323&lt;&gt;"",OR(AND(V323="Diesel",T323&lt;&gt;"Diesel"),AND(V323="Petrol",T323&lt;&gt;"Petrol",T323&lt;&gt;"Plug-in hybrid"),AND(V323="Electric",T323&lt;&gt;"Electric",T323&lt;&gt;"Plug-in hybrid"))),"Wrong fuel for this van, ",""),"")&amp;IFERROR(IF(AND(OR(V323="Diesel",V323="Petrol"),N(U323)&gt;0,G323*1&gt;N(U323)*(1+TankMargin)),"More than the tank holds, ",""),"")&amp;IF(AND(TRIM(D323&amp;"")&lt;&gt;"",Q323&lt;&gt;"",SUBSTITUTE(UPPER(Q323)," ","")&lt;&gt;R323),"Card used in another van, ","")&amp;IF(AND(TRIM(D323&amp;"")&lt;&gt;"",S323=0),"Not one of your vans, ","")&amp;IF(AND(A323&lt;&gt;"",R323="",O323&lt;&gt;"",P323=0),"Card not on your Vans list, ","")&amp;IF(N(Y323)&gt;1,"Filled twice that day, ","")&amp;IFERROR(IF(AND(AA323&lt;&gt;"",AA323&lt;MinMiles),"Only "&amp;TEXT(AA323,"#,##0")&amp;" miles since the previous fill, ",""),"")&amp;IFERROR(IF(AND(AB323&lt;&gt;"",N(AB323)&gt;0,I323*1&lt;N(AB323)),"Pump mileage lower than before, ",""),"")&amp;IFERROR(IF(AND(TRIM(I323&amp;"")&lt;&gt;"",TRIM(K323&amp;"")&lt;&gt;"",ABS(I323*1-K323*1)&gt;MileTolerance),"Pump mileage off from the odometer, ",""),"")&amp;IF(J323="No","No receipt from the driver, ","")&amp;IFERROR(IF(AND(W323&lt;&gt;"",OR(W323&lt;DayStart,W323&gt;DayEnd)),"Outside working hours, ",""),"")&amp;IFERROR(IF(AND(X323&lt;&gt;"",WEEKDAY(X323,2)=6,FlagSat="Yes"),"Saturday, ",""),"")&amp;IFERROR(IF(AND(X323&lt;&gt;"",WEEKDAY(X323,2)=7,FlagSun="Yes"),"Sunday, ",""),"")&amp;IF(AND(FlagPremium="Yes",OR(V323="Diesel",V323="Petrol"),OR(ISNUMBER(SEARCH("super",F323)),ISNUMBER(SEARCH("premium",F323)),ISNUMBER(SEARCH("ultimate",F323)),ISNUMBER(SEARCH("v-power",F323)),ISNUMBER(SEARCH("momentum",F323)),ISNUMBER(SEARCH("supreme",F323)))),"Premium fuel, ","")</f>
        <v/>
      </c>
      <c r="AD323" s="32" t="n">
        <f aca="false">IF(AC323="",0,1)</f>
        <v>0</v>
      </c>
      <c r="AE323" s="32" t="n">
        <f aca="false">IF(A323="",0,1)</f>
        <v>0</v>
      </c>
    </row>
    <row r="324" customFormat="false" ht="15" hidden="false" customHeight="false" outlineLevel="0" collapsed="false">
      <c r="A324" s="24"/>
      <c r="B324" s="25"/>
      <c r="C324" s="21"/>
      <c r="D324" s="19"/>
      <c r="E324" s="19"/>
      <c r="F324" s="19"/>
      <c r="G324" s="26"/>
      <c r="H324" s="27"/>
      <c r="I324" s="28"/>
      <c r="J324" s="19"/>
      <c r="K324" s="28"/>
      <c r="L324" s="29" t="str">
        <f aca="false">IF(AC324="","",LEFT(AC324,LEN(AC324)-2))</f>
        <v/>
      </c>
      <c r="M324" s="30"/>
      <c r="N324" s="30"/>
      <c r="O324" s="32" t="str">
        <f aca="false">IF(TRIM(C324&amp;"")="","",RIGHT(SUBSTITUTE(SUBSTITUTE(C324&amp;""," ",""),"*",""),4))</f>
        <v/>
      </c>
      <c r="P324" s="32" t="n">
        <f aca="false">IF(O324="",0,IFERROR(MATCH(O324,Vans!$D$2:$D$51,0),IFERROR(MATCH(VALUE(O324),Vans!$D$2:$D$51,0),0)))</f>
        <v>0</v>
      </c>
      <c r="Q324" s="32" t="str">
        <f aca="false">IF(P324=0,"",INDEX(Vans!$A$2:$A$51,P324)&amp;"")</f>
        <v/>
      </c>
      <c r="R324" s="32" t="str">
        <f aca="false">IF(A324="","",IF(TRIM(D324&amp;"")&lt;&gt;"",SUBSTITUTE(UPPER(TRIM(D324&amp;""))," ",""),SUBSTITUTE(UPPER(Q324)," ","")))</f>
        <v/>
      </c>
      <c r="S324" s="32" t="n">
        <f aca="false">IF(R324="",0,IFERROR(MATCH(R324,Vans!$G$2:$G$51,0),0))</f>
        <v>0</v>
      </c>
      <c r="T324" s="32" t="str">
        <f aca="false">IF(S324=0,"",INDEX(Vans!$B$2:$B$51,S324)&amp;"")</f>
        <v/>
      </c>
      <c r="U324" s="32" t="str">
        <f aca="false">IF(S324=0,"",INDEX(Vans!$C$2:$C$51,S324))</f>
        <v/>
      </c>
      <c r="V324" s="32" t="str">
        <f aca="false">IF(TRIM(F324&amp;"")="","",IF(ISNUMBER(SEARCH("adblue",F324)),"AdBlue",IF(OR(ISNUMBER(SEARCH("diesel",F324)),ISNUMBER(SEARCH("derv",F324)),ISNUMBER(SEARCH("ulsd",F324))),"Diesel",IF(OR(ISNUMBER(SEARCH("unleaded",F324)),ISNUMBER(SEARCH("petrol",F324)),ISNUMBER(SEARCH("ulp",F324))),"Petrol",IF(OR(ISNUMBER(SEARCH("electric",F324)),ISNUMBER(SEARCH("charg",F324)),ISNUMBER(SEARCH("kwh",F324))),"Electric","Other")))))</f>
        <v/>
      </c>
      <c r="W324" s="34" t="str">
        <f aca="false">IF(TRIM(B324&amp;"")&lt;&gt;"",IFERROR(MOD(B324*1,1),""),IF(A324="","",IFERROR(IF(MOD(A324*1,1)&gt;0,MOD(A324*1,1),""),"")))</f>
        <v/>
      </c>
      <c r="X324" s="35" t="str">
        <f aca="false">IF(A324="","",IFERROR(INT(A324*1),""))</f>
        <v/>
      </c>
      <c r="Y324" s="32" t="str">
        <f aca="false">IF(OR(X324="",NOT(OR(V324="Diesel",V324="Petrol"))),"",MAX(IF(O324="",0,COUNTIFS($O$2:$O$501,O324,$X$2:$X$501,X324,$V$2:$V$501,"Diesel")+COUNTIFS($O$2:$O$501,O324,$X$2:$X$501,X324,$V$2:$V$501,"Petrol")),IF(R324="",0,COUNTIFS($R$2:$R$501,R324,$X$2:$X$501,X324,$V$2:$V$501,"Diesel")+COUNTIFS($R$2:$R$501,R324,$X$2:$X$501,X324,$V$2:$V$501,"Petrol"))))</f>
        <v/>
      </c>
      <c r="Z324" s="32" t="str">
        <f aca="false">IF(OR(R324="",TRIM(I324&amp;"")="",NOT(OR(V324="Diesel",V324="Petrol"))),"",IFERROR(_xlfn.MAXIFS($I$2:$I$501,$R$2:$R$501,R324,$I$2:$I$501,"&lt;"&amp;I324,$V$2:$V$501,"&lt;&gt;AdBlue",$V$2:$V$501,"&lt;&gt;Other"),""))</f>
        <v/>
      </c>
      <c r="AA324" s="32" t="str">
        <f aca="false">IF(OR(Z324="",N(Z324)=0),"",I324-Z324)</f>
        <v/>
      </c>
      <c r="AB324" s="32" t="str">
        <f aca="false">IF(OR(R324="",TRIM(I324&amp;"")="",X324=""),"",IFERROR(_xlfn.MAXIFS($I$2:$I$501,$R$2:$R$501,R324,$X$2:$X$501,"&lt;"&amp;X324),""))</f>
        <v/>
      </c>
      <c r="AC324" s="32" t="str">
        <f aca="false">IF(V324="Other","Not fuel, ","")&amp;IFERROR(IF(AND(T324&lt;&gt;"",OR(AND(V324="Diesel",T324&lt;&gt;"Diesel"),AND(V324="Petrol",T324&lt;&gt;"Petrol",T324&lt;&gt;"Plug-in hybrid"),AND(V324="Electric",T324&lt;&gt;"Electric",T324&lt;&gt;"Plug-in hybrid"))),"Wrong fuel for this van, ",""),"")&amp;IFERROR(IF(AND(OR(V324="Diesel",V324="Petrol"),N(U324)&gt;0,G324*1&gt;N(U324)*(1+TankMargin)),"More than the tank holds, ",""),"")&amp;IF(AND(TRIM(D324&amp;"")&lt;&gt;"",Q324&lt;&gt;"",SUBSTITUTE(UPPER(Q324)," ","")&lt;&gt;R324),"Card used in another van, ","")&amp;IF(AND(TRIM(D324&amp;"")&lt;&gt;"",S324=0),"Not one of your vans, ","")&amp;IF(AND(A324&lt;&gt;"",R324="",O324&lt;&gt;"",P324=0),"Card not on your Vans list, ","")&amp;IF(N(Y324)&gt;1,"Filled twice that day, ","")&amp;IFERROR(IF(AND(AA324&lt;&gt;"",AA324&lt;MinMiles),"Only "&amp;TEXT(AA324,"#,##0")&amp;" miles since the previous fill, ",""),"")&amp;IFERROR(IF(AND(AB324&lt;&gt;"",N(AB324)&gt;0,I324*1&lt;N(AB324)),"Pump mileage lower than before, ",""),"")&amp;IFERROR(IF(AND(TRIM(I324&amp;"")&lt;&gt;"",TRIM(K324&amp;"")&lt;&gt;"",ABS(I324*1-K324*1)&gt;MileTolerance),"Pump mileage off from the odometer, ",""),"")&amp;IF(J324="No","No receipt from the driver, ","")&amp;IFERROR(IF(AND(W324&lt;&gt;"",OR(W324&lt;DayStart,W324&gt;DayEnd)),"Outside working hours, ",""),"")&amp;IFERROR(IF(AND(X324&lt;&gt;"",WEEKDAY(X324,2)=6,FlagSat="Yes"),"Saturday, ",""),"")&amp;IFERROR(IF(AND(X324&lt;&gt;"",WEEKDAY(X324,2)=7,FlagSun="Yes"),"Sunday, ",""),"")&amp;IF(AND(FlagPremium="Yes",OR(V324="Diesel",V324="Petrol"),OR(ISNUMBER(SEARCH("super",F324)),ISNUMBER(SEARCH("premium",F324)),ISNUMBER(SEARCH("ultimate",F324)),ISNUMBER(SEARCH("v-power",F324)),ISNUMBER(SEARCH("momentum",F324)),ISNUMBER(SEARCH("supreme",F324)))),"Premium fuel, ","")</f>
        <v/>
      </c>
      <c r="AD324" s="32" t="n">
        <f aca="false">IF(AC324="",0,1)</f>
        <v>0</v>
      </c>
      <c r="AE324" s="32" t="n">
        <f aca="false">IF(A324="",0,1)</f>
        <v>0</v>
      </c>
    </row>
    <row r="325" customFormat="false" ht="15" hidden="false" customHeight="false" outlineLevel="0" collapsed="false">
      <c r="A325" s="24"/>
      <c r="B325" s="25"/>
      <c r="C325" s="21"/>
      <c r="D325" s="19"/>
      <c r="E325" s="19"/>
      <c r="F325" s="19"/>
      <c r="G325" s="26"/>
      <c r="H325" s="27"/>
      <c r="I325" s="28"/>
      <c r="J325" s="19"/>
      <c r="K325" s="28"/>
      <c r="L325" s="29" t="str">
        <f aca="false">IF(AC325="","",LEFT(AC325,LEN(AC325)-2))</f>
        <v/>
      </c>
      <c r="M325" s="30"/>
      <c r="N325" s="30"/>
      <c r="O325" s="32" t="str">
        <f aca="false">IF(TRIM(C325&amp;"")="","",RIGHT(SUBSTITUTE(SUBSTITUTE(C325&amp;""," ",""),"*",""),4))</f>
        <v/>
      </c>
      <c r="P325" s="32" t="n">
        <f aca="false">IF(O325="",0,IFERROR(MATCH(O325,Vans!$D$2:$D$51,0),IFERROR(MATCH(VALUE(O325),Vans!$D$2:$D$51,0),0)))</f>
        <v>0</v>
      </c>
      <c r="Q325" s="32" t="str">
        <f aca="false">IF(P325=0,"",INDEX(Vans!$A$2:$A$51,P325)&amp;"")</f>
        <v/>
      </c>
      <c r="R325" s="32" t="str">
        <f aca="false">IF(A325="","",IF(TRIM(D325&amp;"")&lt;&gt;"",SUBSTITUTE(UPPER(TRIM(D325&amp;""))," ",""),SUBSTITUTE(UPPER(Q325)," ","")))</f>
        <v/>
      </c>
      <c r="S325" s="32" t="n">
        <f aca="false">IF(R325="",0,IFERROR(MATCH(R325,Vans!$G$2:$G$51,0),0))</f>
        <v>0</v>
      </c>
      <c r="T325" s="32" t="str">
        <f aca="false">IF(S325=0,"",INDEX(Vans!$B$2:$B$51,S325)&amp;"")</f>
        <v/>
      </c>
      <c r="U325" s="32" t="str">
        <f aca="false">IF(S325=0,"",INDEX(Vans!$C$2:$C$51,S325))</f>
        <v/>
      </c>
      <c r="V325" s="32" t="str">
        <f aca="false">IF(TRIM(F325&amp;"")="","",IF(ISNUMBER(SEARCH("adblue",F325)),"AdBlue",IF(OR(ISNUMBER(SEARCH("diesel",F325)),ISNUMBER(SEARCH("derv",F325)),ISNUMBER(SEARCH("ulsd",F325))),"Diesel",IF(OR(ISNUMBER(SEARCH("unleaded",F325)),ISNUMBER(SEARCH("petrol",F325)),ISNUMBER(SEARCH("ulp",F325))),"Petrol",IF(OR(ISNUMBER(SEARCH("electric",F325)),ISNUMBER(SEARCH("charg",F325)),ISNUMBER(SEARCH("kwh",F325))),"Electric","Other")))))</f>
        <v/>
      </c>
      <c r="W325" s="34" t="str">
        <f aca="false">IF(TRIM(B325&amp;"")&lt;&gt;"",IFERROR(MOD(B325*1,1),""),IF(A325="","",IFERROR(IF(MOD(A325*1,1)&gt;0,MOD(A325*1,1),""),"")))</f>
        <v/>
      </c>
      <c r="X325" s="35" t="str">
        <f aca="false">IF(A325="","",IFERROR(INT(A325*1),""))</f>
        <v/>
      </c>
      <c r="Y325" s="32" t="str">
        <f aca="false">IF(OR(X325="",NOT(OR(V325="Diesel",V325="Petrol"))),"",MAX(IF(O325="",0,COUNTIFS($O$2:$O$501,O325,$X$2:$X$501,X325,$V$2:$V$501,"Diesel")+COUNTIFS($O$2:$O$501,O325,$X$2:$X$501,X325,$V$2:$V$501,"Petrol")),IF(R325="",0,COUNTIFS($R$2:$R$501,R325,$X$2:$X$501,X325,$V$2:$V$501,"Diesel")+COUNTIFS($R$2:$R$501,R325,$X$2:$X$501,X325,$V$2:$V$501,"Petrol"))))</f>
        <v/>
      </c>
      <c r="Z325" s="32" t="str">
        <f aca="false">IF(OR(R325="",TRIM(I325&amp;"")="",NOT(OR(V325="Diesel",V325="Petrol"))),"",IFERROR(_xlfn.MAXIFS($I$2:$I$501,$R$2:$R$501,R325,$I$2:$I$501,"&lt;"&amp;I325,$V$2:$V$501,"&lt;&gt;AdBlue",$V$2:$V$501,"&lt;&gt;Other"),""))</f>
        <v/>
      </c>
      <c r="AA325" s="32" t="str">
        <f aca="false">IF(OR(Z325="",N(Z325)=0),"",I325-Z325)</f>
        <v/>
      </c>
      <c r="AB325" s="32" t="str">
        <f aca="false">IF(OR(R325="",TRIM(I325&amp;"")="",X325=""),"",IFERROR(_xlfn.MAXIFS($I$2:$I$501,$R$2:$R$501,R325,$X$2:$X$501,"&lt;"&amp;X325),""))</f>
        <v/>
      </c>
      <c r="AC325" s="32" t="str">
        <f aca="false">IF(V325="Other","Not fuel, ","")&amp;IFERROR(IF(AND(T325&lt;&gt;"",OR(AND(V325="Diesel",T325&lt;&gt;"Diesel"),AND(V325="Petrol",T325&lt;&gt;"Petrol",T325&lt;&gt;"Plug-in hybrid"),AND(V325="Electric",T325&lt;&gt;"Electric",T325&lt;&gt;"Plug-in hybrid"))),"Wrong fuel for this van, ",""),"")&amp;IFERROR(IF(AND(OR(V325="Diesel",V325="Petrol"),N(U325)&gt;0,G325*1&gt;N(U325)*(1+TankMargin)),"More than the tank holds, ",""),"")&amp;IF(AND(TRIM(D325&amp;"")&lt;&gt;"",Q325&lt;&gt;"",SUBSTITUTE(UPPER(Q325)," ","")&lt;&gt;R325),"Card used in another van, ","")&amp;IF(AND(TRIM(D325&amp;"")&lt;&gt;"",S325=0),"Not one of your vans, ","")&amp;IF(AND(A325&lt;&gt;"",R325="",O325&lt;&gt;"",P325=0),"Card not on your Vans list, ","")&amp;IF(N(Y325)&gt;1,"Filled twice that day, ","")&amp;IFERROR(IF(AND(AA325&lt;&gt;"",AA325&lt;MinMiles),"Only "&amp;TEXT(AA325,"#,##0")&amp;" miles since the previous fill, ",""),"")&amp;IFERROR(IF(AND(AB325&lt;&gt;"",N(AB325)&gt;0,I325*1&lt;N(AB325)),"Pump mileage lower than before, ",""),"")&amp;IFERROR(IF(AND(TRIM(I325&amp;"")&lt;&gt;"",TRIM(K325&amp;"")&lt;&gt;"",ABS(I325*1-K325*1)&gt;MileTolerance),"Pump mileage off from the odometer, ",""),"")&amp;IF(J325="No","No receipt from the driver, ","")&amp;IFERROR(IF(AND(W325&lt;&gt;"",OR(W325&lt;DayStart,W325&gt;DayEnd)),"Outside working hours, ",""),"")&amp;IFERROR(IF(AND(X325&lt;&gt;"",WEEKDAY(X325,2)=6,FlagSat="Yes"),"Saturday, ",""),"")&amp;IFERROR(IF(AND(X325&lt;&gt;"",WEEKDAY(X325,2)=7,FlagSun="Yes"),"Sunday, ",""),"")&amp;IF(AND(FlagPremium="Yes",OR(V325="Diesel",V325="Petrol"),OR(ISNUMBER(SEARCH("super",F325)),ISNUMBER(SEARCH("premium",F325)),ISNUMBER(SEARCH("ultimate",F325)),ISNUMBER(SEARCH("v-power",F325)),ISNUMBER(SEARCH("momentum",F325)),ISNUMBER(SEARCH("supreme",F325)))),"Premium fuel, ","")</f>
        <v/>
      </c>
      <c r="AD325" s="32" t="n">
        <f aca="false">IF(AC325="",0,1)</f>
        <v>0</v>
      </c>
      <c r="AE325" s="32" t="n">
        <f aca="false">IF(A325="",0,1)</f>
        <v>0</v>
      </c>
    </row>
    <row r="326" customFormat="false" ht="15" hidden="false" customHeight="false" outlineLevel="0" collapsed="false">
      <c r="A326" s="24"/>
      <c r="B326" s="25"/>
      <c r="C326" s="21"/>
      <c r="D326" s="19"/>
      <c r="E326" s="19"/>
      <c r="F326" s="19"/>
      <c r="G326" s="26"/>
      <c r="H326" s="27"/>
      <c r="I326" s="28"/>
      <c r="J326" s="19"/>
      <c r="K326" s="28"/>
      <c r="L326" s="29" t="str">
        <f aca="false">IF(AC326="","",LEFT(AC326,LEN(AC326)-2))</f>
        <v/>
      </c>
      <c r="M326" s="30"/>
      <c r="N326" s="30"/>
      <c r="O326" s="32" t="str">
        <f aca="false">IF(TRIM(C326&amp;"")="","",RIGHT(SUBSTITUTE(SUBSTITUTE(C326&amp;""," ",""),"*",""),4))</f>
        <v/>
      </c>
      <c r="P326" s="32" t="n">
        <f aca="false">IF(O326="",0,IFERROR(MATCH(O326,Vans!$D$2:$D$51,0),IFERROR(MATCH(VALUE(O326),Vans!$D$2:$D$51,0),0)))</f>
        <v>0</v>
      </c>
      <c r="Q326" s="32" t="str">
        <f aca="false">IF(P326=0,"",INDEX(Vans!$A$2:$A$51,P326)&amp;"")</f>
        <v/>
      </c>
      <c r="R326" s="32" t="str">
        <f aca="false">IF(A326="","",IF(TRIM(D326&amp;"")&lt;&gt;"",SUBSTITUTE(UPPER(TRIM(D326&amp;""))," ",""),SUBSTITUTE(UPPER(Q326)," ","")))</f>
        <v/>
      </c>
      <c r="S326" s="32" t="n">
        <f aca="false">IF(R326="",0,IFERROR(MATCH(R326,Vans!$G$2:$G$51,0),0))</f>
        <v>0</v>
      </c>
      <c r="T326" s="32" t="str">
        <f aca="false">IF(S326=0,"",INDEX(Vans!$B$2:$B$51,S326)&amp;"")</f>
        <v/>
      </c>
      <c r="U326" s="32" t="str">
        <f aca="false">IF(S326=0,"",INDEX(Vans!$C$2:$C$51,S326))</f>
        <v/>
      </c>
      <c r="V326" s="32" t="str">
        <f aca="false">IF(TRIM(F326&amp;"")="","",IF(ISNUMBER(SEARCH("adblue",F326)),"AdBlue",IF(OR(ISNUMBER(SEARCH("diesel",F326)),ISNUMBER(SEARCH("derv",F326)),ISNUMBER(SEARCH("ulsd",F326))),"Diesel",IF(OR(ISNUMBER(SEARCH("unleaded",F326)),ISNUMBER(SEARCH("petrol",F326)),ISNUMBER(SEARCH("ulp",F326))),"Petrol",IF(OR(ISNUMBER(SEARCH("electric",F326)),ISNUMBER(SEARCH("charg",F326)),ISNUMBER(SEARCH("kwh",F326))),"Electric","Other")))))</f>
        <v/>
      </c>
      <c r="W326" s="34" t="str">
        <f aca="false">IF(TRIM(B326&amp;"")&lt;&gt;"",IFERROR(MOD(B326*1,1),""),IF(A326="","",IFERROR(IF(MOD(A326*1,1)&gt;0,MOD(A326*1,1),""),"")))</f>
        <v/>
      </c>
      <c r="X326" s="35" t="str">
        <f aca="false">IF(A326="","",IFERROR(INT(A326*1),""))</f>
        <v/>
      </c>
      <c r="Y326" s="32" t="str">
        <f aca="false">IF(OR(X326="",NOT(OR(V326="Diesel",V326="Petrol"))),"",MAX(IF(O326="",0,COUNTIFS($O$2:$O$501,O326,$X$2:$X$501,X326,$V$2:$V$501,"Diesel")+COUNTIFS($O$2:$O$501,O326,$X$2:$X$501,X326,$V$2:$V$501,"Petrol")),IF(R326="",0,COUNTIFS($R$2:$R$501,R326,$X$2:$X$501,X326,$V$2:$V$501,"Diesel")+COUNTIFS($R$2:$R$501,R326,$X$2:$X$501,X326,$V$2:$V$501,"Petrol"))))</f>
        <v/>
      </c>
      <c r="Z326" s="32" t="str">
        <f aca="false">IF(OR(R326="",TRIM(I326&amp;"")="",NOT(OR(V326="Diesel",V326="Petrol"))),"",IFERROR(_xlfn.MAXIFS($I$2:$I$501,$R$2:$R$501,R326,$I$2:$I$501,"&lt;"&amp;I326,$V$2:$V$501,"&lt;&gt;AdBlue",$V$2:$V$501,"&lt;&gt;Other"),""))</f>
        <v/>
      </c>
      <c r="AA326" s="32" t="str">
        <f aca="false">IF(OR(Z326="",N(Z326)=0),"",I326-Z326)</f>
        <v/>
      </c>
      <c r="AB326" s="32" t="str">
        <f aca="false">IF(OR(R326="",TRIM(I326&amp;"")="",X326=""),"",IFERROR(_xlfn.MAXIFS($I$2:$I$501,$R$2:$R$501,R326,$X$2:$X$501,"&lt;"&amp;X326),""))</f>
        <v/>
      </c>
      <c r="AC326" s="32" t="str">
        <f aca="false">IF(V326="Other","Not fuel, ","")&amp;IFERROR(IF(AND(T326&lt;&gt;"",OR(AND(V326="Diesel",T326&lt;&gt;"Diesel"),AND(V326="Petrol",T326&lt;&gt;"Petrol",T326&lt;&gt;"Plug-in hybrid"),AND(V326="Electric",T326&lt;&gt;"Electric",T326&lt;&gt;"Plug-in hybrid"))),"Wrong fuel for this van, ",""),"")&amp;IFERROR(IF(AND(OR(V326="Diesel",V326="Petrol"),N(U326)&gt;0,G326*1&gt;N(U326)*(1+TankMargin)),"More than the tank holds, ",""),"")&amp;IF(AND(TRIM(D326&amp;"")&lt;&gt;"",Q326&lt;&gt;"",SUBSTITUTE(UPPER(Q326)," ","")&lt;&gt;R326),"Card used in another van, ","")&amp;IF(AND(TRIM(D326&amp;"")&lt;&gt;"",S326=0),"Not one of your vans, ","")&amp;IF(AND(A326&lt;&gt;"",R326="",O326&lt;&gt;"",P326=0),"Card not on your Vans list, ","")&amp;IF(N(Y326)&gt;1,"Filled twice that day, ","")&amp;IFERROR(IF(AND(AA326&lt;&gt;"",AA326&lt;MinMiles),"Only "&amp;TEXT(AA326,"#,##0")&amp;" miles since the previous fill, ",""),"")&amp;IFERROR(IF(AND(AB326&lt;&gt;"",N(AB326)&gt;0,I326*1&lt;N(AB326)),"Pump mileage lower than before, ",""),"")&amp;IFERROR(IF(AND(TRIM(I326&amp;"")&lt;&gt;"",TRIM(K326&amp;"")&lt;&gt;"",ABS(I326*1-K326*1)&gt;MileTolerance),"Pump mileage off from the odometer, ",""),"")&amp;IF(J326="No","No receipt from the driver, ","")&amp;IFERROR(IF(AND(W326&lt;&gt;"",OR(W326&lt;DayStart,W326&gt;DayEnd)),"Outside working hours, ",""),"")&amp;IFERROR(IF(AND(X326&lt;&gt;"",WEEKDAY(X326,2)=6,FlagSat="Yes"),"Saturday, ",""),"")&amp;IFERROR(IF(AND(X326&lt;&gt;"",WEEKDAY(X326,2)=7,FlagSun="Yes"),"Sunday, ",""),"")&amp;IF(AND(FlagPremium="Yes",OR(V326="Diesel",V326="Petrol"),OR(ISNUMBER(SEARCH("super",F326)),ISNUMBER(SEARCH("premium",F326)),ISNUMBER(SEARCH("ultimate",F326)),ISNUMBER(SEARCH("v-power",F326)),ISNUMBER(SEARCH("momentum",F326)),ISNUMBER(SEARCH("supreme",F326)))),"Premium fuel, ","")</f>
        <v/>
      </c>
      <c r="AD326" s="32" t="n">
        <f aca="false">IF(AC326="",0,1)</f>
        <v>0</v>
      </c>
      <c r="AE326" s="32" t="n">
        <f aca="false">IF(A326="",0,1)</f>
        <v>0</v>
      </c>
    </row>
    <row r="327" customFormat="false" ht="15" hidden="false" customHeight="false" outlineLevel="0" collapsed="false">
      <c r="A327" s="24"/>
      <c r="B327" s="25"/>
      <c r="C327" s="21"/>
      <c r="D327" s="19"/>
      <c r="E327" s="19"/>
      <c r="F327" s="19"/>
      <c r="G327" s="26"/>
      <c r="H327" s="27"/>
      <c r="I327" s="28"/>
      <c r="J327" s="19"/>
      <c r="K327" s="28"/>
      <c r="L327" s="29" t="str">
        <f aca="false">IF(AC327="","",LEFT(AC327,LEN(AC327)-2))</f>
        <v/>
      </c>
      <c r="M327" s="30"/>
      <c r="N327" s="30"/>
      <c r="O327" s="32" t="str">
        <f aca="false">IF(TRIM(C327&amp;"")="","",RIGHT(SUBSTITUTE(SUBSTITUTE(C327&amp;""," ",""),"*",""),4))</f>
        <v/>
      </c>
      <c r="P327" s="32" t="n">
        <f aca="false">IF(O327="",0,IFERROR(MATCH(O327,Vans!$D$2:$D$51,0),IFERROR(MATCH(VALUE(O327),Vans!$D$2:$D$51,0),0)))</f>
        <v>0</v>
      </c>
      <c r="Q327" s="32" t="str">
        <f aca="false">IF(P327=0,"",INDEX(Vans!$A$2:$A$51,P327)&amp;"")</f>
        <v/>
      </c>
      <c r="R327" s="32" t="str">
        <f aca="false">IF(A327="","",IF(TRIM(D327&amp;"")&lt;&gt;"",SUBSTITUTE(UPPER(TRIM(D327&amp;""))," ",""),SUBSTITUTE(UPPER(Q327)," ","")))</f>
        <v/>
      </c>
      <c r="S327" s="32" t="n">
        <f aca="false">IF(R327="",0,IFERROR(MATCH(R327,Vans!$G$2:$G$51,0),0))</f>
        <v>0</v>
      </c>
      <c r="T327" s="32" t="str">
        <f aca="false">IF(S327=0,"",INDEX(Vans!$B$2:$B$51,S327)&amp;"")</f>
        <v/>
      </c>
      <c r="U327" s="32" t="str">
        <f aca="false">IF(S327=0,"",INDEX(Vans!$C$2:$C$51,S327))</f>
        <v/>
      </c>
      <c r="V327" s="32" t="str">
        <f aca="false">IF(TRIM(F327&amp;"")="","",IF(ISNUMBER(SEARCH("adblue",F327)),"AdBlue",IF(OR(ISNUMBER(SEARCH("diesel",F327)),ISNUMBER(SEARCH("derv",F327)),ISNUMBER(SEARCH("ulsd",F327))),"Diesel",IF(OR(ISNUMBER(SEARCH("unleaded",F327)),ISNUMBER(SEARCH("petrol",F327)),ISNUMBER(SEARCH("ulp",F327))),"Petrol",IF(OR(ISNUMBER(SEARCH("electric",F327)),ISNUMBER(SEARCH("charg",F327)),ISNUMBER(SEARCH("kwh",F327))),"Electric","Other")))))</f>
        <v/>
      </c>
      <c r="W327" s="34" t="str">
        <f aca="false">IF(TRIM(B327&amp;"")&lt;&gt;"",IFERROR(MOD(B327*1,1),""),IF(A327="","",IFERROR(IF(MOD(A327*1,1)&gt;0,MOD(A327*1,1),""),"")))</f>
        <v/>
      </c>
      <c r="X327" s="35" t="str">
        <f aca="false">IF(A327="","",IFERROR(INT(A327*1),""))</f>
        <v/>
      </c>
      <c r="Y327" s="32" t="str">
        <f aca="false">IF(OR(X327="",NOT(OR(V327="Diesel",V327="Petrol"))),"",MAX(IF(O327="",0,COUNTIFS($O$2:$O$501,O327,$X$2:$X$501,X327,$V$2:$V$501,"Diesel")+COUNTIFS($O$2:$O$501,O327,$X$2:$X$501,X327,$V$2:$V$501,"Petrol")),IF(R327="",0,COUNTIFS($R$2:$R$501,R327,$X$2:$X$501,X327,$V$2:$V$501,"Diesel")+COUNTIFS($R$2:$R$501,R327,$X$2:$X$501,X327,$V$2:$V$501,"Petrol"))))</f>
        <v/>
      </c>
      <c r="Z327" s="32" t="str">
        <f aca="false">IF(OR(R327="",TRIM(I327&amp;"")="",NOT(OR(V327="Diesel",V327="Petrol"))),"",IFERROR(_xlfn.MAXIFS($I$2:$I$501,$R$2:$R$501,R327,$I$2:$I$501,"&lt;"&amp;I327,$V$2:$V$501,"&lt;&gt;AdBlue",$V$2:$V$501,"&lt;&gt;Other"),""))</f>
        <v/>
      </c>
      <c r="AA327" s="32" t="str">
        <f aca="false">IF(OR(Z327="",N(Z327)=0),"",I327-Z327)</f>
        <v/>
      </c>
      <c r="AB327" s="32" t="str">
        <f aca="false">IF(OR(R327="",TRIM(I327&amp;"")="",X327=""),"",IFERROR(_xlfn.MAXIFS($I$2:$I$501,$R$2:$R$501,R327,$X$2:$X$501,"&lt;"&amp;X327),""))</f>
        <v/>
      </c>
      <c r="AC327" s="32" t="str">
        <f aca="false">IF(V327="Other","Not fuel, ","")&amp;IFERROR(IF(AND(T327&lt;&gt;"",OR(AND(V327="Diesel",T327&lt;&gt;"Diesel"),AND(V327="Petrol",T327&lt;&gt;"Petrol",T327&lt;&gt;"Plug-in hybrid"),AND(V327="Electric",T327&lt;&gt;"Electric",T327&lt;&gt;"Plug-in hybrid"))),"Wrong fuel for this van, ",""),"")&amp;IFERROR(IF(AND(OR(V327="Diesel",V327="Petrol"),N(U327)&gt;0,G327*1&gt;N(U327)*(1+TankMargin)),"More than the tank holds, ",""),"")&amp;IF(AND(TRIM(D327&amp;"")&lt;&gt;"",Q327&lt;&gt;"",SUBSTITUTE(UPPER(Q327)," ","")&lt;&gt;R327),"Card used in another van, ","")&amp;IF(AND(TRIM(D327&amp;"")&lt;&gt;"",S327=0),"Not one of your vans, ","")&amp;IF(AND(A327&lt;&gt;"",R327="",O327&lt;&gt;"",P327=0),"Card not on your Vans list, ","")&amp;IF(N(Y327)&gt;1,"Filled twice that day, ","")&amp;IFERROR(IF(AND(AA327&lt;&gt;"",AA327&lt;MinMiles),"Only "&amp;TEXT(AA327,"#,##0")&amp;" miles since the previous fill, ",""),"")&amp;IFERROR(IF(AND(AB327&lt;&gt;"",N(AB327)&gt;0,I327*1&lt;N(AB327)),"Pump mileage lower than before, ",""),"")&amp;IFERROR(IF(AND(TRIM(I327&amp;"")&lt;&gt;"",TRIM(K327&amp;"")&lt;&gt;"",ABS(I327*1-K327*1)&gt;MileTolerance),"Pump mileage off from the odometer, ",""),"")&amp;IF(J327="No","No receipt from the driver, ","")&amp;IFERROR(IF(AND(W327&lt;&gt;"",OR(W327&lt;DayStart,W327&gt;DayEnd)),"Outside working hours, ",""),"")&amp;IFERROR(IF(AND(X327&lt;&gt;"",WEEKDAY(X327,2)=6,FlagSat="Yes"),"Saturday, ",""),"")&amp;IFERROR(IF(AND(X327&lt;&gt;"",WEEKDAY(X327,2)=7,FlagSun="Yes"),"Sunday, ",""),"")&amp;IF(AND(FlagPremium="Yes",OR(V327="Diesel",V327="Petrol"),OR(ISNUMBER(SEARCH("super",F327)),ISNUMBER(SEARCH("premium",F327)),ISNUMBER(SEARCH("ultimate",F327)),ISNUMBER(SEARCH("v-power",F327)),ISNUMBER(SEARCH("momentum",F327)),ISNUMBER(SEARCH("supreme",F327)))),"Premium fuel, ","")</f>
        <v/>
      </c>
      <c r="AD327" s="32" t="n">
        <f aca="false">IF(AC327="",0,1)</f>
        <v>0</v>
      </c>
      <c r="AE327" s="32" t="n">
        <f aca="false">IF(A327="",0,1)</f>
        <v>0</v>
      </c>
    </row>
    <row r="328" customFormat="false" ht="15" hidden="false" customHeight="false" outlineLevel="0" collapsed="false">
      <c r="A328" s="24"/>
      <c r="B328" s="25"/>
      <c r="C328" s="21"/>
      <c r="D328" s="19"/>
      <c r="E328" s="19"/>
      <c r="F328" s="19"/>
      <c r="G328" s="26"/>
      <c r="H328" s="27"/>
      <c r="I328" s="28"/>
      <c r="J328" s="19"/>
      <c r="K328" s="28"/>
      <c r="L328" s="29" t="str">
        <f aca="false">IF(AC328="","",LEFT(AC328,LEN(AC328)-2))</f>
        <v/>
      </c>
      <c r="M328" s="30"/>
      <c r="N328" s="30"/>
      <c r="O328" s="32" t="str">
        <f aca="false">IF(TRIM(C328&amp;"")="","",RIGHT(SUBSTITUTE(SUBSTITUTE(C328&amp;""," ",""),"*",""),4))</f>
        <v/>
      </c>
      <c r="P328" s="32" t="n">
        <f aca="false">IF(O328="",0,IFERROR(MATCH(O328,Vans!$D$2:$D$51,0),IFERROR(MATCH(VALUE(O328),Vans!$D$2:$D$51,0),0)))</f>
        <v>0</v>
      </c>
      <c r="Q328" s="32" t="str">
        <f aca="false">IF(P328=0,"",INDEX(Vans!$A$2:$A$51,P328)&amp;"")</f>
        <v/>
      </c>
      <c r="R328" s="32" t="str">
        <f aca="false">IF(A328="","",IF(TRIM(D328&amp;"")&lt;&gt;"",SUBSTITUTE(UPPER(TRIM(D328&amp;""))," ",""),SUBSTITUTE(UPPER(Q328)," ","")))</f>
        <v/>
      </c>
      <c r="S328" s="32" t="n">
        <f aca="false">IF(R328="",0,IFERROR(MATCH(R328,Vans!$G$2:$G$51,0),0))</f>
        <v>0</v>
      </c>
      <c r="T328" s="32" t="str">
        <f aca="false">IF(S328=0,"",INDEX(Vans!$B$2:$B$51,S328)&amp;"")</f>
        <v/>
      </c>
      <c r="U328" s="32" t="str">
        <f aca="false">IF(S328=0,"",INDEX(Vans!$C$2:$C$51,S328))</f>
        <v/>
      </c>
      <c r="V328" s="32" t="str">
        <f aca="false">IF(TRIM(F328&amp;"")="","",IF(ISNUMBER(SEARCH("adblue",F328)),"AdBlue",IF(OR(ISNUMBER(SEARCH("diesel",F328)),ISNUMBER(SEARCH("derv",F328)),ISNUMBER(SEARCH("ulsd",F328))),"Diesel",IF(OR(ISNUMBER(SEARCH("unleaded",F328)),ISNUMBER(SEARCH("petrol",F328)),ISNUMBER(SEARCH("ulp",F328))),"Petrol",IF(OR(ISNUMBER(SEARCH("electric",F328)),ISNUMBER(SEARCH("charg",F328)),ISNUMBER(SEARCH("kwh",F328))),"Electric","Other")))))</f>
        <v/>
      </c>
      <c r="W328" s="34" t="str">
        <f aca="false">IF(TRIM(B328&amp;"")&lt;&gt;"",IFERROR(MOD(B328*1,1),""),IF(A328="","",IFERROR(IF(MOD(A328*1,1)&gt;0,MOD(A328*1,1),""),"")))</f>
        <v/>
      </c>
      <c r="X328" s="35" t="str">
        <f aca="false">IF(A328="","",IFERROR(INT(A328*1),""))</f>
        <v/>
      </c>
      <c r="Y328" s="32" t="str">
        <f aca="false">IF(OR(X328="",NOT(OR(V328="Diesel",V328="Petrol"))),"",MAX(IF(O328="",0,COUNTIFS($O$2:$O$501,O328,$X$2:$X$501,X328,$V$2:$V$501,"Diesel")+COUNTIFS($O$2:$O$501,O328,$X$2:$X$501,X328,$V$2:$V$501,"Petrol")),IF(R328="",0,COUNTIFS($R$2:$R$501,R328,$X$2:$X$501,X328,$V$2:$V$501,"Diesel")+COUNTIFS($R$2:$R$501,R328,$X$2:$X$501,X328,$V$2:$V$501,"Petrol"))))</f>
        <v/>
      </c>
      <c r="Z328" s="32" t="str">
        <f aca="false">IF(OR(R328="",TRIM(I328&amp;"")="",NOT(OR(V328="Diesel",V328="Petrol"))),"",IFERROR(_xlfn.MAXIFS($I$2:$I$501,$R$2:$R$501,R328,$I$2:$I$501,"&lt;"&amp;I328,$V$2:$V$501,"&lt;&gt;AdBlue",$V$2:$V$501,"&lt;&gt;Other"),""))</f>
        <v/>
      </c>
      <c r="AA328" s="32" t="str">
        <f aca="false">IF(OR(Z328="",N(Z328)=0),"",I328-Z328)</f>
        <v/>
      </c>
      <c r="AB328" s="32" t="str">
        <f aca="false">IF(OR(R328="",TRIM(I328&amp;"")="",X328=""),"",IFERROR(_xlfn.MAXIFS($I$2:$I$501,$R$2:$R$501,R328,$X$2:$X$501,"&lt;"&amp;X328),""))</f>
        <v/>
      </c>
      <c r="AC328" s="32" t="str">
        <f aca="false">IF(V328="Other","Not fuel, ","")&amp;IFERROR(IF(AND(T328&lt;&gt;"",OR(AND(V328="Diesel",T328&lt;&gt;"Diesel"),AND(V328="Petrol",T328&lt;&gt;"Petrol",T328&lt;&gt;"Plug-in hybrid"),AND(V328="Electric",T328&lt;&gt;"Electric",T328&lt;&gt;"Plug-in hybrid"))),"Wrong fuel for this van, ",""),"")&amp;IFERROR(IF(AND(OR(V328="Diesel",V328="Petrol"),N(U328)&gt;0,G328*1&gt;N(U328)*(1+TankMargin)),"More than the tank holds, ",""),"")&amp;IF(AND(TRIM(D328&amp;"")&lt;&gt;"",Q328&lt;&gt;"",SUBSTITUTE(UPPER(Q328)," ","")&lt;&gt;R328),"Card used in another van, ","")&amp;IF(AND(TRIM(D328&amp;"")&lt;&gt;"",S328=0),"Not one of your vans, ","")&amp;IF(AND(A328&lt;&gt;"",R328="",O328&lt;&gt;"",P328=0),"Card not on your Vans list, ","")&amp;IF(N(Y328)&gt;1,"Filled twice that day, ","")&amp;IFERROR(IF(AND(AA328&lt;&gt;"",AA328&lt;MinMiles),"Only "&amp;TEXT(AA328,"#,##0")&amp;" miles since the previous fill, ",""),"")&amp;IFERROR(IF(AND(AB328&lt;&gt;"",N(AB328)&gt;0,I328*1&lt;N(AB328)),"Pump mileage lower than before, ",""),"")&amp;IFERROR(IF(AND(TRIM(I328&amp;"")&lt;&gt;"",TRIM(K328&amp;"")&lt;&gt;"",ABS(I328*1-K328*1)&gt;MileTolerance),"Pump mileage off from the odometer, ",""),"")&amp;IF(J328="No","No receipt from the driver, ","")&amp;IFERROR(IF(AND(W328&lt;&gt;"",OR(W328&lt;DayStart,W328&gt;DayEnd)),"Outside working hours, ",""),"")&amp;IFERROR(IF(AND(X328&lt;&gt;"",WEEKDAY(X328,2)=6,FlagSat="Yes"),"Saturday, ",""),"")&amp;IFERROR(IF(AND(X328&lt;&gt;"",WEEKDAY(X328,2)=7,FlagSun="Yes"),"Sunday, ",""),"")&amp;IF(AND(FlagPremium="Yes",OR(V328="Diesel",V328="Petrol"),OR(ISNUMBER(SEARCH("super",F328)),ISNUMBER(SEARCH("premium",F328)),ISNUMBER(SEARCH("ultimate",F328)),ISNUMBER(SEARCH("v-power",F328)),ISNUMBER(SEARCH("momentum",F328)),ISNUMBER(SEARCH("supreme",F328)))),"Premium fuel, ","")</f>
        <v/>
      </c>
      <c r="AD328" s="32" t="n">
        <f aca="false">IF(AC328="",0,1)</f>
        <v>0</v>
      </c>
      <c r="AE328" s="32" t="n">
        <f aca="false">IF(A328="",0,1)</f>
        <v>0</v>
      </c>
    </row>
    <row r="329" customFormat="false" ht="15" hidden="false" customHeight="false" outlineLevel="0" collapsed="false">
      <c r="A329" s="24"/>
      <c r="B329" s="25"/>
      <c r="C329" s="21"/>
      <c r="D329" s="19"/>
      <c r="E329" s="19"/>
      <c r="F329" s="19"/>
      <c r="G329" s="26"/>
      <c r="H329" s="27"/>
      <c r="I329" s="28"/>
      <c r="J329" s="19"/>
      <c r="K329" s="28"/>
      <c r="L329" s="29" t="str">
        <f aca="false">IF(AC329="","",LEFT(AC329,LEN(AC329)-2))</f>
        <v/>
      </c>
      <c r="M329" s="30"/>
      <c r="N329" s="30"/>
      <c r="O329" s="32" t="str">
        <f aca="false">IF(TRIM(C329&amp;"")="","",RIGHT(SUBSTITUTE(SUBSTITUTE(C329&amp;""," ",""),"*",""),4))</f>
        <v/>
      </c>
      <c r="P329" s="32" t="n">
        <f aca="false">IF(O329="",0,IFERROR(MATCH(O329,Vans!$D$2:$D$51,0),IFERROR(MATCH(VALUE(O329),Vans!$D$2:$D$51,0),0)))</f>
        <v>0</v>
      </c>
      <c r="Q329" s="32" t="str">
        <f aca="false">IF(P329=0,"",INDEX(Vans!$A$2:$A$51,P329)&amp;"")</f>
        <v/>
      </c>
      <c r="R329" s="32" t="str">
        <f aca="false">IF(A329="","",IF(TRIM(D329&amp;"")&lt;&gt;"",SUBSTITUTE(UPPER(TRIM(D329&amp;""))," ",""),SUBSTITUTE(UPPER(Q329)," ","")))</f>
        <v/>
      </c>
      <c r="S329" s="32" t="n">
        <f aca="false">IF(R329="",0,IFERROR(MATCH(R329,Vans!$G$2:$G$51,0),0))</f>
        <v>0</v>
      </c>
      <c r="T329" s="32" t="str">
        <f aca="false">IF(S329=0,"",INDEX(Vans!$B$2:$B$51,S329)&amp;"")</f>
        <v/>
      </c>
      <c r="U329" s="32" t="str">
        <f aca="false">IF(S329=0,"",INDEX(Vans!$C$2:$C$51,S329))</f>
        <v/>
      </c>
      <c r="V329" s="32" t="str">
        <f aca="false">IF(TRIM(F329&amp;"")="","",IF(ISNUMBER(SEARCH("adblue",F329)),"AdBlue",IF(OR(ISNUMBER(SEARCH("diesel",F329)),ISNUMBER(SEARCH("derv",F329)),ISNUMBER(SEARCH("ulsd",F329))),"Diesel",IF(OR(ISNUMBER(SEARCH("unleaded",F329)),ISNUMBER(SEARCH("petrol",F329)),ISNUMBER(SEARCH("ulp",F329))),"Petrol",IF(OR(ISNUMBER(SEARCH("electric",F329)),ISNUMBER(SEARCH("charg",F329)),ISNUMBER(SEARCH("kwh",F329))),"Electric","Other")))))</f>
        <v/>
      </c>
      <c r="W329" s="34" t="str">
        <f aca="false">IF(TRIM(B329&amp;"")&lt;&gt;"",IFERROR(MOD(B329*1,1),""),IF(A329="","",IFERROR(IF(MOD(A329*1,1)&gt;0,MOD(A329*1,1),""),"")))</f>
        <v/>
      </c>
      <c r="X329" s="35" t="str">
        <f aca="false">IF(A329="","",IFERROR(INT(A329*1),""))</f>
        <v/>
      </c>
      <c r="Y329" s="32" t="str">
        <f aca="false">IF(OR(X329="",NOT(OR(V329="Diesel",V329="Petrol"))),"",MAX(IF(O329="",0,COUNTIFS($O$2:$O$501,O329,$X$2:$X$501,X329,$V$2:$V$501,"Diesel")+COUNTIFS($O$2:$O$501,O329,$X$2:$X$501,X329,$V$2:$V$501,"Petrol")),IF(R329="",0,COUNTIFS($R$2:$R$501,R329,$X$2:$X$501,X329,$V$2:$V$501,"Diesel")+COUNTIFS($R$2:$R$501,R329,$X$2:$X$501,X329,$V$2:$V$501,"Petrol"))))</f>
        <v/>
      </c>
      <c r="Z329" s="32" t="str">
        <f aca="false">IF(OR(R329="",TRIM(I329&amp;"")="",NOT(OR(V329="Diesel",V329="Petrol"))),"",IFERROR(_xlfn.MAXIFS($I$2:$I$501,$R$2:$R$501,R329,$I$2:$I$501,"&lt;"&amp;I329,$V$2:$V$501,"&lt;&gt;AdBlue",$V$2:$V$501,"&lt;&gt;Other"),""))</f>
        <v/>
      </c>
      <c r="AA329" s="32" t="str">
        <f aca="false">IF(OR(Z329="",N(Z329)=0),"",I329-Z329)</f>
        <v/>
      </c>
      <c r="AB329" s="32" t="str">
        <f aca="false">IF(OR(R329="",TRIM(I329&amp;"")="",X329=""),"",IFERROR(_xlfn.MAXIFS($I$2:$I$501,$R$2:$R$501,R329,$X$2:$X$501,"&lt;"&amp;X329),""))</f>
        <v/>
      </c>
      <c r="AC329" s="32" t="str">
        <f aca="false">IF(V329="Other","Not fuel, ","")&amp;IFERROR(IF(AND(T329&lt;&gt;"",OR(AND(V329="Diesel",T329&lt;&gt;"Diesel"),AND(V329="Petrol",T329&lt;&gt;"Petrol",T329&lt;&gt;"Plug-in hybrid"),AND(V329="Electric",T329&lt;&gt;"Electric",T329&lt;&gt;"Plug-in hybrid"))),"Wrong fuel for this van, ",""),"")&amp;IFERROR(IF(AND(OR(V329="Diesel",V329="Petrol"),N(U329)&gt;0,G329*1&gt;N(U329)*(1+TankMargin)),"More than the tank holds, ",""),"")&amp;IF(AND(TRIM(D329&amp;"")&lt;&gt;"",Q329&lt;&gt;"",SUBSTITUTE(UPPER(Q329)," ","")&lt;&gt;R329),"Card used in another van, ","")&amp;IF(AND(TRIM(D329&amp;"")&lt;&gt;"",S329=0),"Not one of your vans, ","")&amp;IF(AND(A329&lt;&gt;"",R329="",O329&lt;&gt;"",P329=0),"Card not on your Vans list, ","")&amp;IF(N(Y329)&gt;1,"Filled twice that day, ","")&amp;IFERROR(IF(AND(AA329&lt;&gt;"",AA329&lt;MinMiles),"Only "&amp;TEXT(AA329,"#,##0")&amp;" miles since the previous fill, ",""),"")&amp;IFERROR(IF(AND(AB329&lt;&gt;"",N(AB329)&gt;0,I329*1&lt;N(AB329)),"Pump mileage lower than before, ",""),"")&amp;IFERROR(IF(AND(TRIM(I329&amp;"")&lt;&gt;"",TRIM(K329&amp;"")&lt;&gt;"",ABS(I329*1-K329*1)&gt;MileTolerance),"Pump mileage off from the odometer, ",""),"")&amp;IF(J329="No","No receipt from the driver, ","")&amp;IFERROR(IF(AND(W329&lt;&gt;"",OR(W329&lt;DayStart,W329&gt;DayEnd)),"Outside working hours, ",""),"")&amp;IFERROR(IF(AND(X329&lt;&gt;"",WEEKDAY(X329,2)=6,FlagSat="Yes"),"Saturday, ",""),"")&amp;IFERROR(IF(AND(X329&lt;&gt;"",WEEKDAY(X329,2)=7,FlagSun="Yes"),"Sunday, ",""),"")&amp;IF(AND(FlagPremium="Yes",OR(V329="Diesel",V329="Petrol"),OR(ISNUMBER(SEARCH("super",F329)),ISNUMBER(SEARCH("premium",F329)),ISNUMBER(SEARCH("ultimate",F329)),ISNUMBER(SEARCH("v-power",F329)),ISNUMBER(SEARCH("momentum",F329)),ISNUMBER(SEARCH("supreme",F329)))),"Premium fuel, ","")</f>
        <v/>
      </c>
      <c r="AD329" s="32" t="n">
        <f aca="false">IF(AC329="",0,1)</f>
        <v>0</v>
      </c>
      <c r="AE329" s="32" t="n">
        <f aca="false">IF(A329="",0,1)</f>
        <v>0</v>
      </c>
    </row>
    <row r="330" customFormat="false" ht="15" hidden="false" customHeight="false" outlineLevel="0" collapsed="false">
      <c r="A330" s="24"/>
      <c r="B330" s="25"/>
      <c r="C330" s="21"/>
      <c r="D330" s="19"/>
      <c r="E330" s="19"/>
      <c r="F330" s="19"/>
      <c r="G330" s="26"/>
      <c r="H330" s="27"/>
      <c r="I330" s="28"/>
      <c r="J330" s="19"/>
      <c r="K330" s="28"/>
      <c r="L330" s="29" t="str">
        <f aca="false">IF(AC330="","",LEFT(AC330,LEN(AC330)-2))</f>
        <v/>
      </c>
      <c r="M330" s="30"/>
      <c r="N330" s="30"/>
      <c r="O330" s="32" t="str">
        <f aca="false">IF(TRIM(C330&amp;"")="","",RIGHT(SUBSTITUTE(SUBSTITUTE(C330&amp;""," ",""),"*",""),4))</f>
        <v/>
      </c>
      <c r="P330" s="32" t="n">
        <f aca="false">IF(O330="",0,IFERROR(MATCH(O330,Vans!$D$2:$D$51,0),IFERROR(MATCH(VALUE(O330),Vans!$D$2:$D$51,0),0)))</f>
        <v>0</v>
      </c>
      <c r="Q330" s="32" t="str">
        <f aca="false">IF(P330=0,"",INDEX(Vans!$A$2:$A$51,P330)&amp;"")</f>
        <v/>
      </c>
      <c r="R330" s="32" t="str">
        <f aca="false">IF(A330="","",IF(TRIM(D330&amp;"")&lt;&gt;"",SUBSTITUTE(UPPER(TRIM(D330&amp;""))," ",""),SUBSTITUTE(UPPER(Q330)," ","")))</f>
        <v/>
      </c>
      <c r="S330" s="32" t="n">
        <f aca="false">IF(R330="",0,IFERROR(MATCH(R330,Vans!$G$2:$G$51,0),0))</f>
        <v>0</v>
      </c>
      <c r="T330" s="32" t="str">
        <f aca="false">IF(S330=0,"",INDEX(Vans!$B$2:$B$51,S330)&amp;"")</f>
        <v/>
      </c>
      <c r="U330" s="32" t="str">
        <f aca="false">IF(S330=0,"",INDEX(Vans!$C$2:$C$51,S330))</f>
        <v/>
      </c>
      <c r="V330" s="32" t="str">
        <f aca="false">IF(TRIM(F330&amp;"")="","",IF(ISNUMBER(SEARCH("adblue",F330)),"AdBlue",IF(OR(ISNUMBER(SEARCH("diesel",F330)),ISNUMBER(SEARCH("derv",F330)),ISNUMBER(SEARCH("ulsd",F330))),"Diesel",IF(OR(ISNUMBER(SEARCH("unleaded",F330)),ISNUMBER(SEARCH("petrol",F330)),ISNUMBER(SEARCH("ulp",F330))),"Petrol",IF(OR(ISNUMBER(SEARCH("electric",F330)),ISNUMBER(SEARCH("charg",F330)),ISNUMBER(SEARCH("kwh",F330))),"Electric","Other")))))</f>
        <v/>
      </c>
      <c r="W330" s="34" t="str">
        <f aca="false">IF(TRIM(B330&amp;"")&lt;&gt;"",IFERROR(MOD(B330*1,1),""),IF(A330="","",IFERROR(IF(MOD(A330*1,1)&gt;0,MOD(A330*1,1),""),"")))</f>
        <v/>
      </c>
      <c r="X330" s="35" t="str">
        <f aca="false">IF(A330="","",IFERROR(INT(A330*1),""))</f>
        <v/>
      </c>
      <c r="Y330" s="32" t="str">
        <f aca="false">IF(OR(X330="",NOT(OR(V330="Diesel",V330="Petrol"))),"",MAX(IF(O330="",0,COUNTIFS($O$2:$O$501,O330,$X$2:$X$501,X330,$V$2:$V$501,"Diesel")+COUNTIFS($O$2:$O$501,O330,$X$2:$X$501,X330,$V$2:$V$501,"Petrol")),IF(R330="",0,COUNTIFS($R$2:$R$501,R330,$X$2:$X$501,X330,$V$2:$V$501,"Diesel")+COUNTIFS($R$2:$R$501,R330,$X$2:$X$501,X330,$V$2:$V$501,"Petrol"))))</f>
        <v/>
      </c>
      <c r="Z330" s="32" t="str">
        <f aca="false">IF(OR(R330="",TRIM(I330&amp;"")="",NOT(OR(V330="Diesel",V330="Petrol"))),"",IFERROR(_xlfn.MAXIFS($I$2:$I$501,$R$2:$R$501,R330,$I$2:$I$501,"&lt;"&amp;I330,$V$2:$V$501,"&lt;&gt;AdBlue",$V$2:$V$501,"&lt;&gt;Other"),""))</f>
        <v/>
      </c>
      <c r="AA330" s="32" t="str">
        <f aca="false">IF(OR(Z330="",N(Z330)=0),"",I330-Z330)</f>
        <v/>
      </c>
      <c r="AB330" s="32" t="str">
        <f aca="false">IF(OR(R330="",TRIM(I330&amp;"")="",X330=""),"",IFERROR(_xlfn.MAXIFS($I$2:$I$501,$R$2:$R$501,R330,$X$2:$X$501,"&lt;"&amp;X330),""))</f>
        <v/>
      </c>
      <c r="AC330" s="32" t="str">
        <f aca="false">IF(V330="Other","Not fuel, ","")&amp;IFERROR(IF(AND(T330&lt;&gt;"",OR(AND(V330="Diesel",T330&lt;&gt;"Diesel"),AND(V330="Petrol",T330&lt;&gt;"Petrol",T330&lt;&gt;"Plug-in hybrid"),AND(V330="Electric",T330&lt;&gt;"Electric",T330&lt;&gt;"Plug-in hybrid"))),"Wrong fuel for this van, ",""),"")&amp;IFERROR(IF(AND(OR(V330="Diesel",V330="Petrol"),N(U330)&gt;0,G330*1&gt;N(U330)*(1+TankMargin)),"More than the tank holds, ",""),"")&amp;IF(AND(TRIM(D330&amp;"")&lt;&gt;"",Q330&lt;&gt;"",SUBSTITUTE(UPPER(Q330)," ","")&lt;&gt;R330),"Card used in another van, ","")&amp;IF(AND(TRIM(D330&amp;"")&lt;&gt;"",S330=0),"Not one of your vans, ","")&amp;IF(AND(A330&lt;&gt;"",R330="",O330&lt;&gt;"",P330=0),"Card not on your Vans list, ","")&amp;IF(N(Y330)&gt;1,"Filled twice that day, ","")&amp;IFERROR(IF(AND(AA330&lt;&gt;"",AA330&lt;MinMiles),"Only "&amp;TEXT(AA330,"#,##0")&amp;" miles since the previous fill, ",""),"")&amp;IFERROR(IF(AND(AB330&lt;&gt;"",N(AB330)&gt;0,I330*1&lt;N(AB330)),"Pump mileage lower than before, ",""),"")&amp;IFERROR(IF(AND(TRIM(I330&amp;"")&lt;&gt;"",TRIM(K330&amp;"")&lt;&gt;"",ABS(I330*1-K330*1)&gt;MileTolerance),"Pump mileage off from the odometer, ",""),"")&amp;IF(J330="No","No receipt from the driver, ","")&amp;IFERROR(IF(AND(W330&lt;&gt;"",OR(W330&lt;DayStart,W330&gt;DayEnd)),"Outside working hours, ",""),"")&amp;IFERROR(IF(AND(X330&lt;&gt;"",WEEKDAY(X330,2)=6,FlagSat="Yes"),"Saturday, ",""),"")&amp;IFERROR(IF(AND(X330&lt;&gt;"",WEEKDAY(X330,2)=7,FlagSun="Yes"),"Sunday, ",""),"")&amp;IF(AND(FlagPremium="Yes",OR(V330="Diesel",V330="Petrol"),OR(ISNUMBER(SEARCH("super",F330)),ISNUMBER(SEARCH("premium",F330)),ISNUMBER(SEARCH("ultimate",F330)),ISNUMBER(SEARCH("v-power",F330)),ISNUMBER(SEARCH("momentum",F330)),ISNUMBER(SEARCH("supreme",F330)))),"Premium fuel, ","")</f>
        <v/>
      </c>
      <c r="AD330" s="32" t="n">
        <f aca="false">IF(AC330="",0,1)</f>
        <v>0</v>
      </c>
      <c r="AE330" s="32" t="n">
        <f aca="false">IF(A330="",0,1)</f>
        <v>0</v>
      </c>
    </row>
    <row r="331" customFormat="false" ht="15" hidden="false" customHeight="false" outlineLevel="0" collapsed="false">
      <c r="A331" s="24"/>
      <c r="B331" s="25"/>
      <c r="C331" s="21"/>
      <c r="D331" s="19"/>
      <c r="E331" s="19"/>
      <c r="F331" s="19"/>
      <c r="G331" s="26"/>
      <c r="H331" s="27"/>
      <c r="I331" s="28"/>
      <c r="J331" s="19"/>
      <c r="K331" s="28"/>
      <c r="L331" s="29" t="str">
        <f aca="false">IF(AC331="","",LEFT(AC331,LEN(AC331)-2))</f>
        <v/>
      </c>
      <c r="M331" s="30"/>
      <c r="N331" s="30"/>
      <c r="O331" s="32" t="str">
        <f aca="false">IF(TRIM(C331&amp;"")="","",RIGHT(SUBSTITUTE(SUBSTITUTE(C331&amp;""," ",""),"*",""),4))</f>
        <v/>
      </c>
      <c r="P331" s="32" t="n">
        <f aca="false">IF(O331="",0,IFERROR(MATCH(O331,Vans!$D$2:$D$51,0),IFERROR(MATCH(VALUE(O331),Vans!$D$2:$D$51,0),0)))</f>
        <v>0</v>
      </c>
      <c r="Q331" s="32" t="str">
        <f aca="false">IF(P331=0,"",INDEX(Vans!$A$2:$A$51,P331)&amp;"")</f>
        <v/>
      </c>
      <c r="R331" s="32" t="str">
        <f aca="false">IF(A331="","",IF(TRIM(D331&amp;"")&lt;&gt;"",SUBSTITUTE(UPPER(TRIM(D331&amp;""))," ",""),SUBSTITUTE(UPPER(Q331)," ","")))</f>
        <v/>
      </c>
      <c r="S331" s="32" t="n">
        <f aca="false">IF(R331="",0,IFERROR(MATCH(R331,Vans!$G$2:$G$51,0),0))</f>
        <v>0</v>
      </c>
      <c r="T331" s="32" t="str">
        <f aca="false">IF(S331=0,"",INDEX(Vans!$B$2:$B$51,S331)&amp;"")</f>
        <v/>
      </c>
      <c r="U331" s="32" t="str">
        <f aca="false">IF(S331=0,"",INDEX(Vans!$C$2:$C$51,S331))</f>
        <v/>
      </c>
      <c r="V331" s="32" t="str">
        <f aca="false">IF(TRIM(F331&amp;"")="","",IF(ISNUMBER(SEARCH("adblue",F331)),"AdBlue",IF(OR(ISNUMBER(SEARCH("diesel",F331)),ISNUMBER(SEARCH("derv",F331)),ISNUMBER(SEARCH("ulsd",F331))),"Diesel",IF(OR(ISNUMBER(SEARCH("unleaded",F331)),ISNUMBER(SEARCH("petrol",F331)),ISNUMBER(SEARCH("ulp",F331))),"Petrol",IF(OR(ISNUMBER(SEARCH("electric",F331)),ISNUMBER(SEARCH("charg",F331)),ISNUMBER(SEARCH("kwh",F331))),"Electric","Other")))))</f>
        <v/>
      </c>
      <c r="W331" s="34" t="str">
        <f aca="false">IF(TRIM(B331&amp;"")&lt;&gt;"",IFERROR(MOD(B331*1,1),""),IF(A331="","",IFERROR(IF(MOD(A331*1,1)&gt;0,MOD(A331*1,1),""),"")))</f>
        <v/>
      </c>
      <c r="X331" s="35" t="str">
        <f aca="false">IF(A331="","",IFERROR(INT(A331*1),""))</f>
        <v/>
      </c>
      <c r="Y331" s="32" t="str">
        <f aca="false">IF(OR(X331="",NOT(OR(V331="Diesel",V331="Petrol"))),"",MAX(IF(O331="",0,COUNTIFS($O$2:$O$501,O331,$X$2:$X$501,X331,$V$2:$V$501,"Diesel")+COUNTIFS($O$2:$O$501,O331,$X$2:$X$501,X331,$V$2:$V$501,"Petrol")),IF(R331="",0,COUNTIFS($R$2:$R$501,R331,$X$2:$X$501,X331,$V$2:$V$501,"Diesel")+COUNTIFS($R$2:$R$501,R331,$X$2:$X$501,X331,$V$2:$V$501,"Petrol"))))</f>
        <v/>
      </c>
      <c r="Z331" s="32" t="str">
        <f aca="false">IF(OR(R331="",TRIM(I331&amp;"")="",NOT(OR(V331="Diesel",V331="Petrol"))),"",IFERROR(_xlfn.MAXIFS($I$2:$I$501,$R$2:$R$501,R331,$I$2:$I$501,"&lt;"&amp;I331,$V$2:$V$501,"&lt;&gt;AdBlue",$V$2:$V$501,"&lt;&gt;Other"),""))</f>
        <v/>
      </c>
      <c r="AA331" s="32" t="str">
        <f aca="false">IF(OR(Z331="",N(Z331)=0),"",I331-Z331)</f>
        <v/>
      </c>
      <c r="AB331" s="32" t="str">
        <f aca="false">IF(OR(R331="",TRIM(I331&amp;"")="",X331=""),"",IFERROR(_xlfn.MAXIFS($I$2:$I$501,$R$2:$R$501,R331,$X$2:$X$501,"&lt;"&amp;X331),""))</f>
        <v/>
      </c>
      <c r="AC331" s="32" t="str">
        <f aca="false">IF(V331="Other","Not fuel, ","")&amp;IFERROR(IF(AND(T331&lt;&gt;"",OR(AND(V331="Diesel",T331&lt;&gt;"Diesel"),AND(V331="Petrol",T331&lt;&gt;"Petrol",T331&lt;&gt;"Plug-in hybrid"),AND(V331="Electric",T331&lt;&gt;"Electric",T331&lt;&gt;"Plug-in hybrid"))),"Wrong fuel for this van, ",""),"")&amp;IFERROR(IF(AND(OR(V331="Diesel",V331="Petrol"),N(U331)&gt;0,G331*1&gt;N(U331)*(1+TankMargin)),"More than the tank holds, ",""),"")&amp;IF(AND(TRIM(D331&amp;"")&lt;&gt;"",Q331&lt;&gt;"",SUBSTITUTE(UPPER(Q331)," ","")&lt;&gt;R331),"Card used in another van, ","")&amp;IF(AND(TRIM(D331&amp;"")&lt;&gt;"",S331=0),"Not one of your vans, ","")&amp;IF(AND(A331&lt;&gt;"",R331="",O331&lt;&gt;"",P331=0),"Card not on your Vans list, ","")&amp;IF(N(Y331)&gt;1,"Filled twice that day, ","")&amp;IFERROR(IF(AND(AA331&lt;&gt;"",AA331&lt;MinMiles),"Only "&amp;TEXT(AA331,"#,##0")&amp;" miles since the previous fill, ",""),"")&amp;IFERROR(IF(AND(AB331&lt;&gt;"",N(AB331)&gt;0,I331*1&lt;N(AB331)),"Pump mileage lower than before, ",""),"")&amp;IFERROR(IF(AND(TRIM(I331&amp;"")&lt;&gt;"",TRIM(K331&amp;"")&lt;&gt;"",ABS(I331*1-K331*1)&gt;MileTolerance),"Pump mileage off from the odometer, ",""),"")&amp;IF(J331="No","No receipt from the driver, ","")&amp;IFERROR(IF(AND(W331&lt;&gt;"",OR(W331&lt;DayStart,W331&gt;DayEnd)),"Outside working hours, ",""),"")&amp;IFERROR(IF(AND(X331&lt;&gt;"",WEEKDAY(X331,2)=6,FlagSat="Yes"),"Saturday, ",""),"")&amp;IFERROR(IF(AND(X331&lt;&gt;"",WEEKDAY(X331,2)=7,FlagSun="Yes"),"Sunday, ",""),"")&amp;IF(AND(FlagPremium="Yes",OR(V331="Diesel",V331="Petrol"),OR(ISNUMBER(SEARCH("super",F331)),ISNUMBER(SEARCH("premium",F331)),ISNUMBER(SEARCH("ultimate",F331)),ISNUMBER(SEARCH("v-power",F331)),ISNUMBER(SEARCH("momentum",F331)),ISNUMBER(SEARCH("supreme",F331)))),"Premium fuel, ","")</f>
        <v/>
      </c>
      <c r="AD331" s="32" t="n">
        <f aca="false">IF(AC331="",0,1)</f>
        <v>0</v>
      </c>
      <c r="AE331" s="32" t="n">
        <f aca="false">IF(A331="",0,1)</f>
        <v>0</v>
      </c>
    </row>
    <row r="332" customFormat="false" ht="15" hidden="false" customHeight="false" outlineLevel="0" collapsed="false">
      <c r="A332" s="24"/>
      <c r="B332" s="25"/>
      <c r="C332" s="21"/>
      <c r="D332" s="19"/>
      <c r="E332" s="19"/>
      <c r="F332" s="19"/>
      <c r="G332" s="26"/>
      <c r="H332" s="27"/>
      <c r="I332" s="28"/>
      <c r="J332" s="19"/>
      <c r="K332" s="28"/>
      <c r="L332" s="29" t="str">
        <f aca="false">IF(AC332="","",LEFT(AC332,LEN(AC332)-2))</f>
        <v/>
      </c>
      <c r="M332" s="30"/>
      <c r="N332" s="30"/>
      <c r="O332" s="32" t="str">
        <f aca="false">IF(TRIM(C332&amp;"")="","",RIGHT(SUBSTITUTE(SUBSTITUTE(C332&amp;""," ",""),"*",""),4))</f>
        <v/>
      </c>
      <c r="P332" s="32" t="n">
        <f aca="false">IF(O332="",0,IFERROR(MATCH(O332,Vans!$D$2:$D$51,0),IFERROR(MATCH(VALUE(O332),Vans!$D$2:$D$51,0),0)))</f>
        <v>0</v>
      </c>
      <c r="Q332" s="32" t="str">
        <f aca="false">IF(P332=0,"",INDEX(Vans!$A$2:$A$51,P332)&amp;"")</f>
        <v/>
      </c>
      <c r="R332" s="32" t="str">
        <f aca="false">IF(A332="","",IF(TRIM(D332&amp;"")&lt;&gt;"",SUBSTITUTE(UPPER(TRIM(D332&amp;""))," ",""),SUBSTITUTE(UPPER(Q332)," ","")))</f>
        <v/>
      </c>
      <c r="S332" s="32" t="n">
        <f aca="false">IF(R332="",0,IFERROR(MATCH(R332,Vans!$G$2:$G$51,0),0))</f>
        <v>0</v>
      </c>
      <c r="T332" s="32" t="str">
        <f aca="false">IF(S332=0,"",INDEX(Vans!$B$2:$B$51,S332)&amp;"")</f>
        <v/>
      </c>
      <c r="U332" s="32" t="str">
        <f aca="false">IF(S332=0,"",INDEX(Vans!$C$2:$C$51,S332))</f>
        <v/>
      </c>
      <c r="V332" s="32" t="str">
        <f aca="false">IF(TRIM(F332&amp;"")="","",IF(ISNUMBER(SEARCH("adblue",F332)),"AdBlue",IF(OR(ISNUMBER(SEARCH("diesel",F332)),ISNUMBER(SEARCH("derv",F332)),ISNUMBER(SEARCH("ulsd",F332))),"Diesel",IF(OR(ISNUMBER(SEARCH("unleaded",F332)),ISNUMBER(SEARCH("petrol",F332)),ISNUMBER(SEARCH("ulp",F332))),"Petrol",IF(OR(ISNUMBER(SEARCH("electric",F332)),ISNUMBER(SEARCH("charg",F332)),ISNUMBER(SEARCH("kwh",F332))),"Electric","Other")))))</f>
        <v/>
      </c>
      <c r="W332" s="34" t="str">
        <f aca="false">IF(TRIM(B332&amp;"")&lt;&gt;"",IFERROR(MOD(B332*1,1),""),IF(A332="","",IFERROR(IF(MOD(A332*1,1)&gt;0,MOD(A332*1,1),""),"")))</f>
        <v/>
      </c>
      <c r="X332" s="35" t="str">
        <f aca="false">IF(A332="","",IFERROR(INT(A332*1),""))</f>
        <v/>
      </c>
      <c r="Y332" s="32" t="str">
        <f aca="false">IF(OR(X332="",NOT(OR(V332="Diesel",V332="Petrol"))),"",MAX(IF(O332="",0,COUNTIFS($O$2:$O$501,O332,$X$2:$X$501,X332,$V$2:$V$501,"Diesel")+COUNTIFS($O$2:$O$501,O332,$X$2:$X$501,X332,$V$2:$V$501,"Petrol")),IF(R332="",0,COUNTIFS($R$2:$R$501,R332,$X$2:$X$501,X332,$V$2:$V$501,"Diesel")+COUNTIFS($R$2:$R$501,R332,$X$2:$X$501,X332,$V$2:$V$501,"Petrol"))))</f>
        <v/>
      </c>
      <c r="Z332" s="32" t="str">
        <f aca="false">IF(OR(R332="",TRIM(I332&amp;"")="",NOT(OR(V332="Diesel",V332="Petrol"))),"",IFERROR(_xlfn.MAXIFS($I$2:$I$501,$R$2:$R$501,R332,$I$2:$I$501,"&lt;"&amp;I332,$V$2:$V$501,"&lt;&gt;AdBlue",$V$2:$V$501,"&lt;&gt;Other"),""))</f>
        <v/>
      </c>
      <c r="AA332" s="32" t="str">
        <f aca="false">IF(OR(Z332="",N(Z332)=0),"",I332-Z332)</f>
        <v/>
      </c>
      <c r="AB332" s="32" t="str">
        <f aca="false">IF(OR(R332="",TRIM(I332&amp;"")="",X332=""),"",IFERROR(_xlfn.MAXIFS($I$2:$I$501,$R$2:$R$501,R332,$X$2:$X$501,"&lt;"&amp;X332),""))</f>
        <v/>
      </c>
      <c r="AC332" s="32" t="str">
        <f aca="false">IF(V332="Other","Not fuel, ","")&amp;IFERROR(IF(AND(T332&lt;&gt;"",OR(AND(V332="Diesel",T332&lt;&gt;"Diesel"),AND(V332="Petrol",T332&lt;&gt;"Petrol",T332&lt;&gt;"Plug-in hybrid"),AND(V332="Electric",T332&lt;&gt;"Electric",T332&lt;&gt;"Plug-in hybrid"))),"Wrong fuel for this van, ",""),"")&amp;IFERROR(IF(AND(OR(V332="Diesel",V332="Petrol"),N(U332)&gt;0,G332*1&gt;N(U332)*(1+TankMargin)),"More than the tank holds, ",""),"")&amp;IF(AND(TRIM(D332&amp;"")&lt;&gt;"",Q332&lt;&gt;"",SUBSTITUTE(UPPER(Q332)," ","")&lt;&gt;R332),"Card used in another van, ","")&amp;IF(AND(TRIM(D332&amp;"")&lt;&gt;"",S332=0),"Not one of your vans, ","")&amp;IF(AND(A332&lt;&gt;"",R332="",O332&lt;&gt;"",P332=0),"Card not on your Vans list, ","")&amp;IF(N(Y332)&gt;1,"Filled twice that day, ","")&amp;IFERROR(IF(AND(AA332&lt;&gt;"",AA332&lt;MinMiles),"Only "&amp;TEXT(AA332,"#,##0")&amp;" miles since the previous fill, ",""),"")&amp;IFERROR(IF(AND(AB332&lt;&gt;"",N(AB332)&gt;0,I332*1&lt;N(AB332)),"Pump mileage lower than before, ",""),"")&amp;IFERROR(IF(AND(TRIM(I332&amp;"")&lt;&gt;"",TRIM(K332&amp;"")&lt;&gt;"",ABS(I332*1-K332*1)&gt;MileTolerance),"Pump mileage off from the odometer, ",""),"")&amp;IF(J332="No","No receipt from the driver, ","")&amp;IFERROR(IF(AND(W332&lt;&gt;"",OR(W332&lt;DayStart,W332&gt;DayEnd)),"Outside working hours, ",""),"")&amp;IFERROR(IF(AND(X332&lt;&gt;"",WEEKDAY(X332,2)=6,FlagSat="Yes"),"Saturday, ",""),"")&amp;IFERROR(IF(AND(X332&lt;&gt;"",WEEKDAY(X332,2)=7,FlagSun="Yes"),"Sunday, ",""),"")&amp;IF(AND(FlagPremium="Yes",OR(V332="Diesel",V332="Petrol"),OR(ISNUMBER(SEARCH("super",F332)),ISNUMBER(SEARCH("premium",F332)),ISNUMBER(SEARCH("ultimate",F332)),ISNUMBER(SEARCH("v-power",F332)),ISNUMBER(SEARCH("momentum",F332)),ISNUMBER(SEARCH("supreme",F332)))),"Premium fuel, ","")</f>
        <v/>
      </c>
      <c r="AD332" s="32" t="n">
        <f aca="false">IF(AC332="",0,1)</f>
        <v>0</v>
      </c>
      <c r="AE332" s="32" t="n">
        <f aca="false">IF(A332="",0,1)</f>
        <v>0</v>
      </c>
    </row>
    <row r="333" customFormat="false" ht="15" hidden="false" customHeight="false" outlineLevel="0" collapsed="false">
      <c r="A333" s="24"/>
      <c r="B333" s="25"/>
      <c r="C333" s="21"/>
      <c r="D333" s="19"/>
      <c r="E333" s="19"/>
      <c r="F333" s="19"/>
      <c r="G333" s="26"/>
      <c r="H333" s="27"/>
      <c r="I333" s="28"/>
      <c r="J333" s="19"/>
      <c r="K333" s="28"/>
      <c r="L333" s="29" t="str">
        <f aca="false">IF(AC333="","",LEFT(AC333,LEN(AC333)-2))</f>
        <v/>
      </c>
      <c r="M333" s="30"/>
      <c r="N333" s="30"/>
      <c r="O333" s="32" t="str">
        <f aca="false">IF(TRIM(C333&amp;"")="","",RIGHT(SUBSTITUTE(SUBSTITUTE(C333&amp;""," ",""),"*",""),4))</f>
        <v/>
      </c>
      <c r="P333" s="32" t="n">
        <f aca="false">IF(O333="",0,IFERROR(MATCH(O333,Vans!$D$2:$D$51,0),IFERROR(MATCH(VALUE(O333),Vans!$D$2:$D$51,0),0)))</f>
        <v>0</v>
      </c>
      <c r="Q333" s="32" t="str">
        <f aca="false">IF(P333=0,"",INDEX(Vans!$A$2:$A$51,P333)&amp;"")</f>
        <v/>
      </c>
      <c r="R333" s="32" t="str">
        <f aca="false">IF(A333="","",IF(TRIM(D333&amp;"")&lt;&gt;"",SUBSTITUTE(UPPER(TRIM(D333&amp;""))," ",""),SUBSTITUTE(UPPER(Q333)," ","")))</f>
        <v/>
      </c>
      <c r="S333" s="32" t="n">
        <f aca="false">IF(R333="",0,IFERROR(MATCH(R333,Vans!$G$2:$G$51,0),0))</f>
        <v>0</v>
      </c>
      <c r="T333" s="32" t="str">
        <f aca="false">IF(S333=0,"",INDEX(Vans!$B$2:$B$51,S333)&amp;"")</f>
        <v/>
      </c>
      <c r="U333" s="32" t="str">
        <f aca="false">IF(S333=0,"",INDEX(Vans!$C$2:$C$51,S333))</f>
        <v/>
      </c>
      <c r="V333" s="32" t="str">
        <f aca="false">IF(TRIM(F333&amp;"")="","",IF(ISNUMBER(SEARCH("adblue",F333)),"AdBlue",IF(OR(ISNUMBER(SEARCH("diesel",F333)),ISNUMBER(SEARCH("derv",F333)),ISNUMBER(SEARCH("ulsd",F333))),"Diesel",IF(OR(ISNUMBER(SEARCH("unleaded",F333)),ISNUMBER(SEARCH("petrol",F333)),ISNUMBER(SEARCH("ulp",F333))),"Petrol",IF(OR(ISNUMBER(SEARCH("electric",F333)),ISNUMBER(SEARCH("charg",F333)),ISNUMBER(SEARCH("kwh",F333))),"Electric","Other")))))</f>
        <v/>
      </c>
      <c r="W333" s="34" t="str">
        <f aca="false">IF(TRIM(B333&amp;"")&lt;&gt;"",IFERROR(MOD(B333*1,1),""),IF(A333="","",IFERROR(IF(MOD(A333*1,1)&gt;0,MOD(A333*1,1),""),"")))</f>
        <v/>
      </c>
      <c r="X333" s="35" t="str">
        <f aca="false">IF(A333="","",IFERROR(INT(A333*1),""))</f>
        <v/>
      </c>
      <c r="Y333" s="32" t="str">
        <f aca="false">IF(OR(X333="",NOT(OR(V333="Diesel",V333="Petrol"))),"",MAX(IF(O333="",0,COUNTIFS($O$2:$O$501,O333,$X$2:$X$501,X333,$V$2:$V$501,"Diesel")+COUNTIFS($O$2:$O$501,O333,$X$2:$X$501,X333,$V$2:$V$501,"Petrol")),IF(R333="",0,COUNTIFS($R$2:$R$501,R333,$X$2:$X$501,X333,$V$2:$V$501,"Diesel")+COUNTIFS($R$2:$R$501,R333,$X$2:$X$501,X333,$V$2:$V$501,"Petrol"))))</f>
        <v/>
      </c>
      <c r="Z333" s="32" t="str">
        <f aca="false">IF(OR(R333="",TRIM(I333&amp;"")="",NOT(OR(V333="Diesel",V333="Petrol"))),"",IFERROR(_xlfn.MAXIFS($I$2:$I$501,$R$2:$R$501,R333,$I$2:$I$501,"&lt;"&amp;I333,$V$2:$V$501,"&lt;&gt;AdBlue",$V$2:$V$501,"&lt;&gt;Other"),""))</f>
        <v/>
      </c>
      <c r="AA333" s="32" t="str">
        <f aca="false">IF(OR(Z333="",N(Z333)=0),"",I333-Z333)</f>
        <v/>
      </c>
      <c r="AB333" s="32" t="str">
        <f aca="false">IF(OR(R333="",TRIM(I333&amp;"")="",X333=""),"",IFERROR(_xlfn.MAXIFS($I$2:$I$501,$R$2:$R$501,R333,$X$2:$X$501,"&lt;"&amp;X333),""))</f>
        <v/>
      </c>
      <c r="AC333" s="32" t="str">
        <f aca="false">IF(V333="Other","Not fuel, ","")&amp;IFERROR(IF(AND(T333&lt;&gt;"",OR(AND(V333="Diesel",T333&lt;&gt;"Diesel"),AND(V333="Petrol",T333&lt;&gt;"Petrol",T333&lt;&gt;"Plug-in hybrid"),AND(V333="Electric",T333&lt;&gt;"Electric",T333&lt;&gt;"Plug-in hybrid"))),"Wrong fuel for this van, ",""),"")&amp;IFERROR(IF(AND(OR(V333="Diesel",V333="Petrol"),N(U333)&gt;0,G333*1&gt;N(U333)*(1+TankMargin)),"More than the tank holds, ",""),"")&amp;IF(AND(TRIM(D333&amp;"")&lt;&gt;"",Q333&lt;&gt;"",SUBSTITUTE(UPPER(Q333)," ","")&lt;&gt;R333),"Card used in another van, ","")&amp;IF(AND(TRIM(D333&amp;"")&lt;&gt;"",S333=0),"Not one of your vans, ","")&amp;IF(AND(A333&lt;&gt;"",R333="",O333&lt;&gt;"",P333=0),"Card not on your Vans list, ","")&amp;IF(N(Y333)&gt;1,"Filled twice that day, ","")&amp;IFERROR(IF(AND(AA333&lt;&gt;"",AA333&lt;MinMiles),"Only "&amp;TEXT(AA333,"#,##0")&amp;" miles since the previous fill, ",""),"")&amp;IFERROR(IF(AND(AB333&lt;&gt;"",N(AB333)&gt;0,I333*1&lt;N(AB333)),"Pump mileage lower than before, ",""),"")&amp;IFERROR(IF(AND(TRIM(I333&amp;"")&lt;&gt;"",TRIM(K333&amp;"")&lt;&gt;"",ABS(I333*1-K333*1)&gt;MileTolerance),"Pump mileage off from the odometer, ",""),"")&amp;IF(J333="No","No receipt from the driver, ","")&amp;IFERROR(IF(AND(W333&lt;&gt;"",OR(W333&lt;DayStart,W333&gt;DayEnd)),"Outside working hours, ",""),"")&amp;IFERROR(IF(AND(X333&lt;&gt;"",WEEKDAY(X333,2)=6,FlagSat="Yes"),"Saturday, ",""),"")&amp;IFERROR(IF(AND(X333&lt;&gt;"",WEEKDAY(X333,2)=7,FlagSun="Yes"),"Sunday, ",""),"")&amp;IF(AND(FlagPremium="Yes",OR(V333="Diesel",V333="Petrol"),OR(ISNUMBER(SEARCH("super",F333)),ISNUMBER(SEARCH("premium",F333)),ISNUMBER(SEARCH("ultimate",F333)),ISNUMBER(SEARCH("v-power",F333)),ISNUMBER(SEARCH("momentum",F333)),ISNUMBER(SEARCH("supreme",F333)))),"Premium fuel, ","")</f>
        <v/>
      </c>
      <c r="AD333" s="32" t="n">
        <f aca="false">IF(AC333="",0,1)</f>
        <v>0</v>
      </c>
      <c r="AE333" s="32" t="n">
        <f aca="false">IF(A333="",0,1)</f>
        <v>0</v>
      </c>
    </row>
    <row r="334" customFormat="false" ht="15" hidden="false" customHeight="false" outlineLevel="0" collapsed="false">
      <c r="A334" s="24"/>
      <c r="B334" s="25"/>
      <c r="C334" s="21"/>
      <c r="D334" s="19"/>
      <c r="E334" s="19"/>
      <c r="F334" s="19"/>
      <c r="G334" s="26"/>
      <c r="H334" s="27"/>
      <c r="I334" s="28"/>
      <c r="J334" s="19"/>
      <c r="K334" s="28"/>
      <c r="L334" s="29" t="str">
        <f aca="false">IF(AC334="","",LEFT(AC334,LEN(AC334)-2))</f>
        <v/>
      </c>
      <c r="M334" s="30"/>
      <c r="N334" s="30"/>
      <c r="O334" s="32" t="str">
        <f aca="false">IF(TRIM(C334&amp;"")="","",RIGHT(SUBSTITUTE(SUBSTITUTE(C334&amp;""," ",""),"*",""),4))</f>
        <v/>
      </c>
      <c r="P334" s="32" t="n">
        <f aca="false">IF(O334="",0,IFERROR(MATCH(O334,Vans!$D$2:$D$51,0),IFERROR(MATCH(VALUE(O334),Vans!$D$2:$D$51,0),0)))</f>
        <v>0</v>
      </c>
      <c r="Q334" s="32" t="str">
        <f aca="false">IF(P334=0,"",INDEX(Vans!$A$2:$A$51,P334)&amp;"")</f>
        <v/>
      </c>
      <c r="R334" s="32" t="str">
        <f aca="false">IF(A334="","",IF(TRIM(D334&amp;"")&lt;&gt;"",SUBSTITUTE(UPPER(TRIM(D334&amp;""))," ",""),SUBSTITUTE(UPPER(Q334)," ","")))</f>
        <v/>
      </c>
      <c r="S334" s="32" t="n">
        <f aca="false">IF(R334="",0,IFERROR(MATCH(R334,Vans!$G$2:$G$51,0),0))</f>
        <v>0</v>
      </c>
      <c r="T334" s="32" t="str">
        <f aca="false">IF(S334=0,"",INDEX(Vans!$B$2:$B$51,S334)&amp;"")</f>
        <v/>
      </c>
      <c r="U334" s="32" t="str">
        <f aca="false">IF(S334=0,"",INDEX(Vans!$C$2:$C$51,S334))</f>
        <v/>
      </c>
      <c r="V334" s="32" t="str">
        <f aca="false">IF(TRIM(F334&amp;"")="","",IF(ISNUMBER(SEARCH("adblue",F334)),"AdBlue",IF(OR(ISNUMBER(SEARCH("diesel",F334)),ISNUMBER(SEARCH("derv",F334)),ISNUMBER(SEARCH("ulsd",F334))),"Diesel",IF(OR(ISNUMBER(SEARCH("unleaded",F334)),ISNUMBER(SEARCH("petrol",F334)),ISNUMBER(SEARCH("ulp",F334))),"Petrol",IF(OR(ISNUMBER(SEARCH("electric",F334)),ISNUMBER(SEARCH("charg",F334)),ISNUMBER(SEARCH("kwh",F334))),"Electric","Other")))))</f>
        <v/>
      </c>
      <c r="W334" s="34" t="str">
        <f aca="false">IF(TRIM(B334&amp;"")&lt;&gt;"",IFERROR(MOD(B334*1,1),""),IF(A334="","",IFERROR(IF(MOD(A334*1,1)&gt;0,MOD(A334*1,1),""),"")))</f>
        <v/>
      </c>
      <c r="X334" s="35" t="str">
        <f aca="false">IF(A334="","",IFERROR(INT(A334*1),""))</f>
        <v/>
      </c>
      <c r="Y334" s="32" t="str">
        <f aca="false">IF(OR(X334="",NOT(OR(V334="Diesel",V334="Petrol"))),"",MAX(IF(O334="",0,COUNTIFS($O$2:$O$501,O334,$X$2:$X$501,X334,$V$2:$V$501,"Diesel")+COUNTIFS($O$2:$O$501,O334,$X$2:$X$501,X334,$V$2:$V$501,"Petrol")),IF(R334="",0,COUNTIFS($R$2:$R$501,R334,$X$2:$X$501,X334,$V$2:$V$501,"Diesel")+COUNTIFS($R$2:$R$501,R334,$X$2:$X$501,X334,$V$2:$V$501,"Petrol"))))</f>
        <v/>
      </c>
      <c r="Z334" s="32" t="str">
        <f aca="false">IF(OR(R334="",TRIM(I334&amp;"")="",NOT(OR(V334="Diesel",V334="Petrol"))),"",IFERROR(_xlfn.MAXIFS($I$2:$I$501,$R$2:$R$501,R334,$I$2:$I$501,"&lt;"&amp;I334,$V$2:$V$501,"&lt;&gt;AdBlue",$V$2:$V$501,"&lt;&gt;Other"),""))</f>
        <v/>
      </c>
      <c r="AA334" s="32" t="str">
        <f aca="false">IF(OR(Z334="",N(Z334)=0),"",I334-Z334)</f>
        <v/>
      </c>
      <c r="AB334" s="32" t="str">
        <f aca="false">IF(OR(R334="",TRIM(I334&amp;"")="",X334=""),"",IFERROR(_xlfn.MAXIFS($I$2:$I$501,$R$2:$R$501,R334,$X$2:$X$501,"&lt;"&amp;X334),""))</f>
        <v/>
      </c>
      <c r="AC334" s="32" t="str">
        <f aca="false">IF(V334="Other","Not fuel, ","")&amp;IFERROR(IF(AND(T334&lt;&gt;"",OR(AND(V334="Diesel",T334&lt;&gt;"Diesel"),AND(V334="Petrol",T334&lt;&gt;"Petrol",T334&lt;&gt;"Plug-in hybrid"),AND(V334="Electric",T334&lt;&gt;"Electric",T334&lt;&gt;"Plug-in hybrid"))),"Wrong fuel for this van, ",""),"")&amp;IFERROR(IF(AND(OR(V334="Diesel",V334="Petrol"),N(U334)&gt;0,G334*1&gt;N(U334)*(1+TankMargin)),"More than the tank holds, ",""),"")&amp;IF(AND(TRIM(D334&amp;"")&lt;&gt;"",Q334&lt;&gt;"",SUBSTITUTE(UPPER(Q334)," ","")&lt;&gt;R334),"Card used in another van, ","")&amp;IF(AND(TRIM(D334&amp;"")&lt;&gt;"",S334=0),"Not one of your vans, ","")&amp;IF(AND(A334&lt;&gt;"",R334="",O334&lt;&gt;"",P334=0),"Card not on your Vans list, ","")&amp;IF(N(Y334)&gt;1,"Filled twice that day, ","")&amp;IFERROR(IF(AND(AA334&lt;&gt;"",AA334&lt;MinMiles),"Only "&amp;TEXT(AA334,"#,##0")&amp;" miles since the previous fill, ",""),"")&amp;IFERROR(IF(AND(AB334&lt;&gt;"",N(AB334)&gt;0,I334*1&lt;N(AB334)),"Pump mileage lower than before, ",""),"")&amp;IFERROR(IF(AND(TRIM(I334&amp;"")&lt;&gt;"",TRIM(K334&amp;"")&lt;&gt;"",ABS(I334*1-K334*1)&gt;MileTolerance),"Pump mileage off from the odometer, ",""),"")&amp;IF(J334="No","No receipt from the driver, ","")&amp;IFERROR(IF(AND(W334&lt;&gt;"",OR(W334&lt;DayStart,W334&gt;DayEnd)),"Outside working hours, ",""),"")&amp;IFERROR(IF(AND(X334&lt;&gt;"",WEEKDAY(X334,2)=6,FlagSat="Yes"),"Saturday, ",""),"")&amp;IFERROR(IF(AND(X334&lt;&gt;"",WEEKDAY(X334,2)=7,FlagSun="Yes"),"Sunday, ",""),"")&amp;IF(AND(FlagPremium="Yes",OR(V334="Diesel",V334="Petrol"),OR(ISNUMBER(SEARCH("super",F334)),ISNUMBER(SEARCH("premium",F334)),ISNUMBER(SEARCH("ultimate",F334)),ISNUMBER(SEARCH("v-power",F334)),ISNUMBER(SEARCH("momentum",F334)),ISNUMBER(SEARCH("supreme",F334)))),"Premium fuel, ","")</f>
        <v/>
      </c>
      <c r="AD334" s="32" t="n">
        <f aca="false">IF(AC334="",0,1)</f>
        <v>0</v>
      </c>
      <c r="AE334" s="32" t="n">
        <f aca="false">IF(A334="",0,1)</f>
        <v>0</v>
      </c>
    </row>
    <row r="335" customFormat="false" ht="15" hidden="false" customHeight="false" outlineLevel="0" collapsed="false">
      <c r="A335" s="24"/>
      <c r="B335" s="25"/>
      <c r="C335" s="21"/>
      <c r="D335" s="19"/>
      <c r="E335" s="19"/>
      <c r="F335" s="19"/>
      <c r="G335" s="26"/>
      <c r="H335" s="27"/>
      <c r="I335" s="28"/>
      <c r="J335" s="19"/>
      <c r="K335" s="28"/>
      <c r="L335" s="29" t="str">
        <f aca="false">IF(AC335="","",LEFT(AC335,LEN(AC335)-2))</f>
        <v/>
      </c>
      <c r="M335" s="30"/>
      <c r="N335" s="30"/>
      <c r="O335" s="32" t="str">
        <f aca="false">IF(TRIM(C335&amp;"")="","",RIGHT(SUBSTITUTE(SUBSTITUTE(C335&amp;""," ",""),"*",""),4))</f>
        <v/>
      </c>
      <c r="P335" s="32" t="n">
        <f aca="false">IF(O335="",0,IFERROR(MATCH(O335,Vans!$D$2:$D$51,0),IFERROR(MATCH(VALUE(O335),Vans!$D$2:$D$51,0),0)))</f>
        <v>0</v>
      </c>
      <c r="Q335" s="32" t="str">
        <f aca="false">IF(P335=0,"",INDEX(Vans!$A$2:$A$51,P335)&amp;"")</f>
        <v/>
      </c>
      <c r="R335" s="32" t="str">
        <f aca="false">IF(A335="","",IF(TRIM(D335&amp;"")&lt;&gt;"",SUBSTITUTE(UPPER(TRIM(D335&amp;""))," ",""),SUBSTITUTE(UPPER(Q335)," ","")))</f>
        <v/>
      </c>
      <c r="S335" s="32" t="n">
        <f aca="false">IF(R335="",0,IFERROR(MATCH(R335,Vans!$G$2:$G$51,0),0))</f>
        <v>0</v>
      </c>
      <c r="T335" s="32" t="str">
        <f aca="false">IF(S335=0,"",INDEX(Vans!$B$2:$B$51,S335)&amp;"")</f>
        <v/>
      </c>
      <c r="U335" s="32" t="str">
        <f aca="false">IF(S335=0,"",INDEX(Vans!$C$2:$C$51,S335))</f>
        <v/>
      </c>
      <c r="V335" s="32" t="str">
        <f aca="false">IF(TRIM(F335&amp;"")="","",IF(ISNUMBER(SEARCH("adblue",F335)),"AdBlue",IF(OR(ISNUMBER(SEARCH("diesel",F335)),ISNUMBER(SEARCH("derv",F335)),ISNUMBER(SEARCH("ulsd",F335))),"Diesel",IF(OR(ISNUMBER(SEARCH("unleaded",F335)),ISNUMBER(SEARCH("petrol",F335)),ISNUMBER(SEARCH("ulp",F335))),"Petrol",IF(OR(ISNUMBER(SEARCH("electric",F335)),ISNUMBER(SEARCH("charg",F335)),ISNUMBER(SEARCH("kwh",F335))),"Electric","Other")))))</f>
        <v/>
      </c>
      <c r="W335" s="34" t="str">
        <f aca="false">IF(TRIM(B335&amp;"")&lt;&gt;"",IFERROR(MOD(B335*1,1),""),IF(A335="","",IFERROR(IF(MOD(A335*1,1)&gt;0,MOD(A335*1,1),""),"")))</f>
        <v/>
      </c>
      <c r="X335" s="35" t="str">
        <f aca="false">IF(A335="","",IFERROR(INT(A335*1),""))</f>
        <v/>
      </c>
      <c r="Y335" s="32" t="str">
        <f aca="false">IF(OR(X335="",NOT(OR(V335="Diesel",V335="Petrol"))),"",MAX(IF(O335="",0,COUNTIFS($O$2:$O$501,O335,$X$2:$X$501,X335,$V$2:$V$501,"Diesel")+COUNTIFS($O$2:$O$501,O335,$X$2:$X$501,X335,$V$2:$V$501,"Petrol")),IF(R335="",0,COUNTIFS($R$2:$R$501,R335,$X$2:$X$501,X335,$V$2:$V$501,"Diesel")+COUNTIFS($R$2:$R$501,R335,$X$2:$X$501,X335,$V$2:$V$501,"Petrol"))))</f>
        <v/>
      </c>
      <c r="Z335" s="32" t="str">
        <f aca="false">IF(OR(R335="",TRIM(I335&amp;"")="",NOT(OR(V335="Diesel",V335="Petrol"))),"",IFERROR(_xlfn.MAXIFS($I$2:$I$501,$R$2:$R$501,R335,$I$2:$I$501,"&lt;"&amp;I335,$V$2:$V$501,"&lt;&gt;AdBlue",$V$2:$V$501,"&lt;&gt;Other"),""))</f>
        <v/>
      </c>
      <c r="AA335" s="32" t="str">
        <f aca="false">IF(OR(Z335="",N(Z335)=0),"",I335-Z335)</f>
        <v/>
      </c>
      <c r="AB335" s="32" t="str">
        <f aca="false">IF(OR(R335="",TRIM(I335&amp;"")="",X335=""),"",IFERROR(_xlfn.MAXIFS($I$2:$I$501,$R$2:$R$501,R335,$X$2:$X$501,"&lt;"&amp;X335),""))</f>
        <v/>
      </c>
      <c r="AC335" s="32" t="str">
        <f aca="false">IF(V335="Other","Not fuel, ","")&amp;IFERROR(IF(AND(T335&lt;&gt;"",OR(AND(V335="Diesel",T335&lt;&gt;"Diesel"),AND(V335="Petrol",T335&lt;&gt;"Petrol",T335&lt;&gt;"Plug-in hybrid"),AND(V335="Electric",T335&lt;&gt;"Electric",T335&lt;&gt;"Plug-in hybrid"))),"Wrong fuel for this van, ",""),"")&amp;IFERROR(IF(AND(OR(V335="Diesel",V335="Petrol"),N(U335)&gt;0,G335*1&gt;N(U335)*(1+TankMargin)),"More than the tank holds, ",""),"")&amp;IF(AND(TRIM(D335&amp;"")&lt;&gt;"",Q335&lt;&gt;"",SUBSTITUTE(UPPER(Q335)," ","")&lt;&gt;R335),"Card used in another van, ","")&amp;IF(AND(TRIM(D335&amp;"")&lt;&gt;"",S335=0),"Not one of your vans, ","")&amp;IF(AND(A335&lt;&gt;"",R335="",O335&lt;&gt;"",P335=0),"Card not on your Vans list, ","")&amp;IF(N(Y335)&gt;1,"Filled twice that day, ","")&amp;IFERROR(IF(AND(AA335&lt;&gt;"",AA335&lt;MinMiles),"Only "&amp;TEXT(AA335,"#,##0")&amp;" miles since the previous fill, ",""),"")&amp;IFERROR(IF(AND(AB335&lt;&gt;"",N(AB335)&gt;0,I335*1&lt;N(AB335)),"Pump mileage lower than before, ",""),"")&amp;IFERROR(IF(AND(TRIM(I335&amp;"")&lt;&gt;"",TRIM(K335&amp;"")&lt;&gt;"",ABS(I335*1-K335*1)&gt;MileTolerance),"Pump mileage off from the odometer, ",""),"")&amp;IF(J335="No","No receipt from the driver, ","")&amp;IFERROR(IF(AND(W335&lt;&gt;"",OR(W335&lt;DayStart,W335&gt;DayEnd)),"Outside working hours, ",""),"")&amp;IFERROR(IF(AND(X335&lt;&gt;"",WEEKDAY(X335,2)=6,FlagSat="Yes"),"Saturday, ",""),"")&amp;IFERROR(IF(AND(X335&lt;&gt;"",WEEKDAY(X335,2)=7,FlagSun="Yes"),"Sunday, ",""),"")&amp;IF(AND(FlagPremium="Yes",OR(V335="Diesel",V335="Petrol"),OR(ISNUMBER(SEARCH("super",F335)),ISNUMBER(SEARCH("premium",F335)),ISNUMBER(SEARCH("ultimate",F335)),ISNUMBER(SEARCH("v-power",F335)),ISNUMBER(SEARCH("momentum",F335)),ISNUMBER(SEARCH("supreme",F335)))),"Premium fuel, ","")</f>
        <v/>
      </c>
      <c r="AD335" s="32" t="n">
        <f aca="false">IF(AC335="",0,1)</f>
        <v>0</v>
      </c>
      <c r="AE335" s="32" t="n">
        <f aca="false">IF(A335="",0,1)</f>
        <v>0</v>
      </c>
    </row>
    <row r="336" customFormat="false" ht="15" hidden="false" customHeight="false" outlineLevel="0" collapsed="false">
      <c r="A336" s="24"/>
      <c r="B336" s="25"/>
      <c r="C336" s="21"/>
      <c r="D336" s="19"/>
      <c r="E336" s="19"/>
      <c r="F336" s="19"/>
      <c r="G336" s="26"/>
      <c r="H336" s="27"/>
      <c r="I336" s="28"/>
      <c r="J336" s="19"/>
      <c r="K336" s="28"/>
      <c r="L336" s="29" t="str">
        <f aca="false">IF(AC336="","",LEFT(AC336,LEN(AC336)-2))</f>
        <v/>
      </c>
      <c r="M336" s="30"/>
      <c r="N336" s="30"/>
      <c r="O336" s="32" t="str">
        <f aca="false">IF(TRIM(C336&amp;"")="","",RIGHT(SUBSTITUTE(SUBSTITUTE(C336&amp;""," ",""),"*",""),4))</f>
        <v/>
      </c>
      <c r="P336" s="32" t="n">
        <f aca="false">IF(O336="",0,IFERROR(MATCH(O336,Vans!$D$2:$D$51,0),IFERROR(MATCH(VALUE(O336),Vans!$D$2:$D$51,0),0)))</f>
        <v>0</v>
      </c>
      <c r="Q336" s="32" t="str">
        <f aca="false">IF(P336=0,"",INDEX(Vans!$A$2:$A$51,P336)&amp;"")</f>
        <v/>
      </c>
      <c r="R336" s="32" t="str">
        <f aca="false">IF(A336="","",IF(TRIM(D336&amp;"")&lt;&gt;"",SUBSTITUTE(UPPER(TRIM(D336&amp;""))," ",""),SUBSTITUTE(UPPER(Q336)," ","")))</f>
        <v/>
      </c>
      <c r="S336" s="32" t="n">
        <f aca="false">IF(R336="",0,IFERROR(MATCH(R336,Vans!$G$2:$G$51,0),0))</f>
        <v>0</v>
      </c>
      <c r="T336" s="32" t="str">
        <f aca="false">IF(S336=0,"",INDEX(Vans!$B$2:$B$51,S336)&amp;"")</f>
        <v/>
      </c>
      <c r="U336" s="32" t="str">
        <f aca="false">IF(S336=0,"",INDEX(Vans!$C$2:$C$51,S336))</f>
        <v/>
      </c>
      <c r="V336" s="32" t="str">
        <f aca="false">IF(TRIM(F336&amp;"")="","",IF(ISNUMBER(SEARCH("adblue",F336)),"AdBlue",IF(OR(ISNUMBER(SEARCH("diesel",F336)),ISNUMBER(SEARCH("derv",F336)),ISNUMBER(SEARCH("ulsd",F336))),"Diesel",IF(OR(ISNUMBER(SEARCH("unleaded",F336)),ISNUMBER(SEARCH("petrol",F336)),ISNUMBER(SEARCH("ulp",F336))),"Petrol",IF(OR(ISNUMBER(SEARCH("electric",F336)),ISNUMBER(SEARCH("charg",F336)),ISNUMBER(SEARCH("kwh",F336))),"Electric","Other")))))</f>
        <v/>
      </c>
      <c r="W336" s="34" t="str">
        <f aca="false">IF(TRIM(B336&amp;"")&lt;&gt;"",IFERROR(MOD(B336*1,1),""),IF(A336="","",IFERROR(IF(MOD(A336*1,1)&gt;0,MOD(A336*1,1),""),"")))</f>
        <v/>
      </c>
      <c r="X336" s="35" t="str">
        <f aca="false">IF(A336="","",IFERROR(INT(A336*1),""))</f>
        <v/>
      </c>
      <c r="Y336" s="32" t="str">
        <f aca="false">IF(OR(X336="",NOT(OR(V336="Diesel",V336="Petrol"))),"",MAX(IF(O336="",0,COUNTIFS($O$2:$O$501,O336,$X$2:$X$501,X336,$V$2:$V$501,"Diesel")+COUNTIFS($O$2:$O$501,O336,$X$2:$X$501,X336,$V$2:$V$501,"Petrol")),IF(R336="",0,COUNTIFS($R$2:$R$501,R336,$X$2:$X$501,X336,$V$2:$V$501,"Diesel")+COUNTIFS($R$2:$R$501,R336,$X$2:$X$501,X336,$V$2:$V$501,"Petrol"))))</f>
        <v/>
      </c>
      <c r="Z336" s="32" t="str">
        <f aca="false">IF(OR(R336="",TRIM(I336&amp;"")="",NOT(OR(V336="Diesel",V336="Petrol"))),"",IFERROR(_xlfn.MAXIFS($I$2:$I$501,$R$2:$R$501,R336,$I$2:$I$501,"&lt;"&amp;I336,$V$2:$V$501,"&lt;&gt;AdBlue",$V$2:$V$501,"&lt;&gt;Other"),""))</f>
        <v/>
      </c>
      <c r="AA336" s="32" t="str">
        <f aca="false">IF(OR(Z336="",N(Z336)=0),"",I336-Z336)</f>
        <v/>
      </c>
      <c r="AB336" s="32" t="str">
        <f aca="false">IF(OR(R336="",TRIM(I336&amp;"")="",X336=""),"",IFERROR(_xlfn.MAXIFS($I$2:$I$501,$R$2:$R$501,R336,$X$2:$X$501,"&lt;"&amp;X336),""))</f>
        <v/>
      </c>
      <c r="AC336" s="32" t="str">
        <f aca="false">IF(V336="Other","Not fuel, ","")&amp;IFERROR(IF(AND(T336&lt;&gt;"",OR(AND(V336="Diesel",T336&lt;&gt;"Diesel"),AND(V336="Petrol",T336&lt;&gt;"Petrol",T336&lt;&gt;"Plug-in hybrid"),AND(V336="Electric",T336&lt;&gt;"Electric",T336&lt;&gt;"Plug-in hybrid"))),"Wrong fuel for this van, ",""),"")&amp;IFERROR(IF(AND(OR(V336="Diesel",V336="Petrol"),N(U336)&gt;0,G336*1&gt;N(U336)*(1+TankMargin)),"More than the tank holds, ",""),"")&amp;IF(AND(TRIM(D336&amp;"")&lt;&gt;"",Q336&lt;&gt;"",SUBSTITUTE(UPPER(Q336)," ","")&lt;&gt;R336),"Card used in another van, ","")&amp;IF(AND(TRIM(D336&amp;"")&lt;&gt;"",S336=0),"Not one of your vans, ","")&amp;IF(AND(A336&lt;&gt;"",R336="",O336&lt;&gt;"",P336=0),"Card not on your Vans list, ","")&amp;IF(N(Y336)&gt;1,"Filled twice that day, ","")&amp;IFERROR(IF(AND(AA336&lt;&gt;"",AA336&lt;MinMiles),"Only "&amp;TEXT(AA336,"#,##0")&amp;" miles since the previous fill, ",""),"")&amp;IFERROR(IF(AND(AB336&lt;&gt;"",N(AB336)&gt;0,I336*1&lt;N(AB336)),"Pump mileage lower than before, ",""),"")&amp;IFERROR(IF(AND(TRIM(I336&amp;"")&lt;&gt;"",TRIM(K336&amp;"")&lt;&gt;"",ABS(I336*1-K336*1)&gt;MileTolerance),"Pump mileage off from the odometer, ",""),"")&amp;IF(J336="No","No receipt from the driver, ","")&amp;IFERROR(IF(AND(W336&lt;&gt;"",OR(W336&lt;DayStart,W336&gt;DayEnd)),"Outside working hours, ",""),"")&amp;IFERROR(IF(AND(X336&lt;&gt;"",WEEKDAY(X336,2)=6,FlagSat="Yes"),"Saturday, ",""),"")&amp;IFERROR(IF(AND(X336&lt;&gt;"",WEEKDAY(X336,2)=7,FlagSun="Yes"),"Sunday, ",""),"")&amp;IF(AND(FlagPremium="Yes",OR(V336="Diesel",V336="Petrol"),OR(ISNUMBER(SEARCH("super",F336)),ISNUMBER(SEARCH("premium",F336)),ISNUMBER(SEARCH("ultimate",F336)),ISNUMBER(SEARCH("v-power",F336)),ISNUMBER(SEARCH("momentum",F336)),ISNUMBER(SEARCH("supreme",F336)))),"Premium fuel, ","")</f>
        <v/>
      </c>
      <c r="AD336" s="32" t="n">
        <f aca="false">IF(AC336="",0,1)</f>
        <v>0</v>
      </c>
      <c r="AE336" s="32" t="n">
        <f aca="false">IF(A336="",0,1)</f>
        <v>0</v>
      </c>
    </row>
    <row r="337" customFormat="false" ht="15" hidden="false" customHeight="false" outlineLevel="0" collapsed="false">
      <c r="A337" s="24"/>
      <c r="B337" s="25"/>
      <c r="C337" s="21"/>
      <c r="D337" s="19"/>
      <c r="E337" s="19"/>
      <c r="F337" s="19"/>
      <c r="G337" s="26"/>
      <c r="H337" s="27"/>
      <c r="I337" s="28"/>
      <c r="J337" s="19"/>
      <c r="K337" s="28"/>
      <c r="L337" s="29" t="str">
        <f aca="false">IF(AC337="","",LEFT(AC337,LEN(AC337)-2))</f>
        <v/>
      </c>
      <c r="M337" s="30"/>
      <c r="N337" s="30"/>
      <c r="O337" s="32" t="str">
        <f aca="false">IF(TRIM(C337&amp;"")="","",RIGHT(SUBSTITUTE(SUBSTITUTE(C337&amp;""," ",""),"*",""),4))</f>
        <v/>
      </c>
      <c r="P337" s="32" t="n">
        <f aca="false">IF(O337="",0,IFERROR(MATCH(O337,Vans!$D$2:$D$51,0),IFERROR(MATCH(VALUE(O337),Vans!$D$2:$D$51,0),0)))</f>
        <v>0</v>
      </c>
      <c r="Q337" s="32" t="str">
        <f aca="false">IF(P337=0,"",INDEX(Vans!$A$2:$A$51,P337)&amp;"")</f>
        <v/>
      </c>
      <c r="R337" s="32" t="str">
        <f aca="false">IF(A337="","",IF(TRIM(D337&amp;"")&lt;&gt;"",SUBSTITUTE(UPPER(TRIM(D337&amp;""))," ",""),SUBSTITUTE(UPPER(Q337)," ","")))</f>
        <v/>
      </c>
      <c r="S337" s="32" t="n">
        <f aca="false">IF(R337="",0,IFERROR(MATCH(R337,Vans!$G$2:$G$51,0),0))</f>
        <v>0</v>
      </c>
      <c r="T337" s="32" t="str">
        <f aca="false">IF(S337=0,"",INDEX(Vans!$B$2:$B$51,S337)&amp;"")</f>
        <v/>
      </c>
      <c r="U337" s="32" t="str">
        <f aca="false">IF(S337=0,"",INDEX(Vans!$C$2:$C$51,S337))</f>
        <v/>
      </c>
      <c r="V337" s="32" t="str">
        <f aca="false">IF(TRIM(F337&amp;"")="","",IF(ISNUMBER(SEARCH("adblue",F337)),"AdBlue",IF(OR(ISNUMBER(SEARCH("diesel",F337)),ISNUMBER(SEARCH("derv",F337)),ISNUMBER(SEARCH("ulsd",F337))),"Diesel",IF(OR(ISNUMBER(SEARCH("unleaded",F337)),ISNUMBER(SEARCH("petrol",F337)),ISNUMBER(SEARCH("ulp",F337))),"Petrol",IF(OR(ISNUMBER(SEARCH("electric",F337)),ISNUMBER(SEARCH("charg",F337)),ISNUMBER(SEARCH("kwh",F337))),"Electric","Other")))))</f>
        <v/>
      </c>
      <c r="W337" s="34" t="str">
        <f aca="false">IF(TRIM(B337&amp;"")&lt;&gt;"",IFERROR(MOD(B337*1,1),""),IF(A337="","",IFERROR(IF(MOD(A337*1,1)&gt;0,MOD(A337*1,1),""),"")))</f>
        <v/>
      </c>
      <c r="X337" s="35" t="str">
        <f aca="false">IF(A337="","",IFERROR(INT(A337*1),""))</f>
        <v/>
      </c>
      <c r="Y337" s="32" t="str">
        <f aca="false">IF(OR(X337="",NOT(OR(V337="Diesel",V337="Petrol"))),"",MAX(IF(O337="",0,COUNTIFS($O$2:$O$501,O337,$X$2:$X$501,X337,$V$2:$V$501,"Diesel")+COUNTIFS($O$2:$O$501,O337,$X$2:$X$501,X337,$V$2:$V$501,"Petrol")),IF(R337="",0,COUNTIFS($R$2:$R$501,R337,$X$2:$X$501,X337,$V$2:$V$501,"Diesel")+COUNTIFS($R$2:$R$501,R337,$X$2:$X$501,X337,$V$2:$V$501,"Petrol"))))</f>
        <v/>
      </c>
      <c r="Z337" s="32" t="str">
        <f aca="false">IF(OR(R337="",TRIM(I337&amp;"")="",NOT(OR(V337="Diesel",V337="Petrol"))),"",IFERROR(_xlfn.MAXIFS($I$2:$I$501,$R$2:$R$501,R337,$I$2:$I$501,"&lt;"&amp;I337,$V$2:$V$501,"&lt;&gt;AdBlue",$V$2:$V$501,"&lt;&gt;Other"),""))</f>
        <v/>
      </c>
      <c r="AA337" s="32" t="str">
        <f aca="false">IF(OR(Z337="",N(Z337)=0),"",I337-Z337)</f>
        <v/>
      </c>
      <c r="AB337" s="32" t="str">
        <f aca="false">IF(OR(R337="",TRIM(I337&amp;"")="",X337=""),"",IFERROR(_xlfn.MAXIFS($I$2:$I$501,$R$2:$R$501,R337,$X$2:$X$501,"&lt;"&amp;X337),""))</f>
        <v/>
      </c>
      <c r="AC337" s="32" t="str">
        <f aca="false">IF(V337="Other","Not fuel, ","")&amp;IFERROR(IF(AND(T337&lt;&gt;"",OR(AND(V337="Diesel",T337&lt;&gt;"Diesel"),AND(V337="Petrol",T337&lt;&gt;"Petrol",T337&lt;&gt;"Plug-in hybrid"),AND(V337="Electric",T337&lt;&gt;"Electric",T337&lt;&gt;"Plug-in hybrid"))),"Wrong fuel for this van, ",""),"")&amp;IFERROR(IF(AND(OR(V337="Diesel",V337="Petrol"),N(U337)&gt;0,G337*1&gt;N(U337)*(1+TankMargin)),"More than the tank holds, ",""),"")&amp;IF(AND(TRIM(D337&amp;"")&lt;&gt;"",Q337&lt;&gt;"",SUBSTITUTE(UPPER(Q337)," ","")&lt;&gt;R337),"Card used in another van, ","")&amp;IF(AND(TRIM(D337&amp;"")&lt;&gt;"",S337=0),"Not one of your vans, ","")&amp;IF(AND(A337&lt;&gt;"",R337="",O337&lt;&gt;"",P337=0),"Card not on your Vans list, ","")&amp;IF(N(Y337)&gt;1,"Filled twice that day, ","")&amp;IFERROR(IF(AND(AA337&lt;&gt;"",AA337&lt;MinMiles),"Only "&amp;TEXT(AA337,"#,##0")&amp;" miles since the previous fill, ",""),"")&amp;IFERROR(IF(AND(AB337&lt;&gt;"",N(AB337)&gt;0,I337*1&lt;N(AB337)),"Pump mileage lower than before, ",""),"")&amp;IFERROR(IF(AND(TRIM(I337&amp;"")&lt;&gt;"",TRIM(K337&amp;"")&lt;&gt;"",ABS(I337*1-K337*1)&gt;MileTolerance),"Pump mileage off from the odometer, ",""),"")&amp;IF(J337="No","No receipt from the driver, ","")&amp;IFERROR(IF(AND(W337&lt;&gt;"",OR(W337&lt;DayStart,W337&gt;DayEnd)),"Outside working hours, ",""),"")&amp;IFERROR(IF(AND(X337&lt;&gt;"",WEEKDAY(X337,2)=6,FlagSat="Yes"),"Saturday, ",""),"")&amp;IFERROR(IF(AND(X337&lt;&gt;"",WEEKDAY(X337,2)=7,FlagSun="Yes"),"Sunday, ",""),"")&amp;IF(AND(FlagPremium="Yes",OR(V337="Diesel",V337="Petrol"),OR(ISNUMBER(SEARCH("super",F337)),ISNUMBER(SEARCH("premium",F337)),ISNUMBER(SEARCH("ultimate",F337)),ISNUMBER(SEARCH("v-power",F337)),ISNUMBER(SEARCH("momentum",F337)),ISNUMBER(SEARCH("supreme",F337)))),"Premium fuel, ","")</f>
        <v/>
      </c>
      <c r="AD337" s="32" t="n">
        <f aca="false">IF(AC337="",0,1)</f>
        <v>0</v>
      </c>
      <c r="AE337" s="32" t="n">
        <f aca="false">IF(A337="",0,1)</f>
        <v>0</v>
      </c>
    </row>
    <row r="338" customFormat="false" ht="15" hidden="false" customHeight="false" outlineLevel="0" collapsed="false">
      <c r="A338" s="24"/>
      <c r="B338" s="25"/>
      <c r="C338" s="21"/>
      <c r="D338" s="19"/>
      <c r="E338" s="19"/>
      <c r="F338" s="19"/>
      <c r="G338" s="26"/>
      <c r="H338" s="27"/>
      <c r="I338" s="28"/>
      <c r="J338" s="19"/>
      <c r="K338" s="28"/>
      <c r="L338" s="29" t="str">
        <f aca="false">IF(AC338="","",LEFT(AC338,LEN(AC338)-2))</f>
        <v/>
      </c>
      <c r="M338" s="30"/>
      <c r="N338" s="30"/>
      <c r="O338" s="32" t="str">
        <f aca="false">IF(TRIM(C338&amp;"")="","",RIGHT(SUBSTITUTE(SUBSTITUTE(C338&amp;""," ",""),"*",""),4))</f>
        <v/>
      </c>
      <c r="P338" s="32" t="n">
        <f aca="false">IF(O338="",0,IFERROR(MATCH(O338,Vans!$D$2:$D$51,0),IFERROR(MATCH(VALUE(O338),Vans!$D$2:$D$51,0),0)))</f>
        <v>0</v>
      </c>
      <c r="Q338" s="32" t="str">
        <f aca="false">IF(P338=0,"",INDEX(Vans!$A$2:$A$51,P338)&amp;"")</f>
        <v/>
      </c>
      <c r="R338" s="32" t="str">
        <f aca="false">IF(A338="","",IF(TRIM(D338&amp;"")&lt;&gt;"",SUBSTITUTE(UPPER(TRIM(D338&amp;""))," ",""),SUBSTITUTE(UPPER(Q338)," ","")))</f>
        <v/>
      </c>
      <c r="S338" s="32" t="n">
        <f aca="false">IF(R338="",0,IFERROR(MATCH(R338,Vans!$G$2:$G$51,0),0))</f>
        <v>0</v>
      </c>
      <c r="T338" s="32" t="str">
        <f aca="false">IF(S338=0,"",INDEX(Vans!$B$2:$B$51,S338)&amp;"")</f>
        <v/>
      </c>
      <c r="U338" s="32" t="str">
        <f aca="false">IF(S338=0,"",INDEX(Vans!$C$2:$C$51,S338))</f>
        <v/>
      </c>
      <c r="V338" s="32" t="str">
        <f aca="false">IF(TRIM(F338&amp;"")="","",IF(ISNUMBER(SEARCH("adblue",F338)),"AdBlue",IF(OR(ISNUMBER(SEARCH("diesel",F338)),ISNUMBER(SEARCH("derv",F338)),ISNUMBER(SEARCH("ulsd",F338))),"Diesel",IF(OR(ISNUMBER(SEARCH("unleaded",F338)),ISNUMBER(SEARCH("petrol",F338)),ISNUMBER(SEARCH("ulp",F338))),"Petrol",IF(OR(ISNUMBER(SEARCH("electric",F338)),ISNUMBER(SEARCH("charg",F338)),ISNUMBER(SEARCH("kwh",F338))),"Electric","Other")))))</f>
        <v/>
      </c>
      <c r="W338" s="34" t="str">
        <f aca="false">IF(TRIM(B338&amp;"")&lt;&gt;"",IFERROR(MOD(B338*1,1),""),IF(A338="","",IFERROR(IF(MOD(A338*1,1)&gt;0,MOD(A338*1,1),""),"")))</f>
        <v/>
      </c>
      <c r="X338" s="35" t="str">
        <f aca="false">IF(A338="","",IFERROR(INT(A338*1),""))</f>
        <v/>
      </c>
      <c r="Y338" s="32" t="str">
        <f aca="false">IF(OR(X338="",NOT(OR(V338="Diesel",V338="Petrol"))),"",MAX(IF(O338="",0,COUNTIFS($O$2:$O$501,O338,$X$2:$X$501,X338,$V$2:$V$501,"Diesel")+COUNTIFS($O$2:$O$501,O338,$X$2:$X$501,X338,$V$2:$V$501,"Petrol")),IF(R338="",0,COUNTIFS($R$2:$R$501,R338,$X$2:$X$501,X338,$V$2:$V$501,"Diesel")+COUNTIFS($R$2:$R$501,R338,$X$2:$X$501,X338,$V$2:$V$501,"Petrol"))))</f>
        <v/>
      </c>
      <c r="Z338" s="32" t="str">
        <f aca="false">IF(OR(R338="",TRIM(I338&amp;"")="",NOT(OR(V338="Diesel",V338="Petrol"))),"",IFERROR(_xlfn.MAXIFS($I$2:$I$501,$R$2:$R$501,R338,$I$2:$I$501,"&lt;"&amp;I338,$V$2:$V$501,"&lt;&gt;AdBlue",$V$2:$V$501,"&lt;&gt;Other"),""))</f>
        <v/>
      </c>
      <c r="AA338" s="32" t="str">
        <f aca="false">IF(OR(Z338="",N(Z338)=0),"",I338-Z338)</f>
        <v/>
      </c>
      <c r="AB338" s="32" t="str">
        <f aca="false">IF(OR(R338="",TRIM(I338&amp;"")="",X338=""),"",IFERROR(_xlfn.MAXIFS($I$2:$I$501,$R$2:$R$501,R338,$X$2:$X$501,"&lt;"&amp;X338),""))</f>
        <v/>
      </c>
      <c r="AC338" s="32" t="str">
        <f aca="false">IF(V338="Other","Not fuel, ","")&amp;IFERROR(IF(AND(T338&lt;&gt;"",OR(AND(V338="Diesel",T338&lt;&gt;"Diesel"),AND(V338="Petrol",T338&lt;&gt;"Petrol",T338&lt;&gt;"Plug-in hybrid"),AND(V338="Electric",T338&lt;&gt;"Electric",T338&lt;&gt;"Plug-in hybrid"))),"Wrong fuel for this van, ",""),"")&amp;IFERROR(IF(AND(OR(V338="Diesel",V338="Petrol"),N(U338)&gt;0,G338*1&gt;N(U338)*(1+TankMargin)),"More than the tank holds, ",""),"")&amp;IF(AND(TRIM(D338&amp;"")&lt;&gt;"",Q338&lt;&gt;"",SUBSTITUTE(UPPER(Q338)," ","")&lt;&gt;R338),"Card used in another van, ","")&amp;IF(AND(TRIM(D338&amp;"")&lt;&gt;"",S338=0),"Not one of your vans, ","")&amp;IF(AND(A338&lt;&gt;"",R338="",O338&lt;&gt;"",P338=0),"Card not on your Vans list, ","")&amp;IF(N(Y338)&gt;1,"Filled twice that day, ","")&amp;IFERROR(IF(AND(AA338&lt;&gt;"",AA338&lt;MinMiles),"Only "&amp;TEXT(AA338,"#,##0")&amp;" miles since the previous fill, ",""),"")&amp;IFERROR(IF(AND(AB338&lt;&gt;"",N(AB338)&gt;0,I338*1&lt;N(AB338)),"Pump mileage lower than before, ",""),"")&amp;IFERROR(IF(AND(TRIM(I338&amp;"")&lt;&gt;"",TRIM(K338&amp;"")&lt;&gt;"",ABS(I338*1-K338*1)&gt;MileTolerance),"Pump mileage off from the odometer, ",""),"")&amp;IF(J338="No","No receipt from the driver, ","")&amp;IFERROR(IF(AND(W338&lt;&gt;"",OR(W338&lt;DayStart,W338&gt;DayEnd)),"Outside working hours, ",""),"")&amp;IFERROR(IF(AND(X338&lt;&gt;"",WEEKDAY(X338,2)=6,FlagSat="Yes"),"Saturday, ",""),"")&amp;IFERROR(IF(AND(X338&lt;&gt;"",WEEKDAY(X338,2)=7,FlagSun="Yes"),"Sunday, ",""),"")&amp;IF(AND(FlagPremium="Yes",OR(V338="Diesel",V338="Petrol"),OR(ISNUMBER(SEARCH("super",F338)),ISNUMBER(SEARCH("premium",F338)),ISNUMBER(SEARCH("ultimate",F338)),ISNUMBER(SEARCH("v-power",F338)),ISNUMBER(SEARCH("momentum",F338)),ISNUMBER(SEARCH("supreme",F338)))),"Premium fuel, ","")</f>
        <v/>
      </c>
      <c r="AD338" s="32" t="n">
        <f aca="false">IF(AC338="",0,1)</f>
        <v>0</v>
      </c>
      <c r="AE338" s="32" t="n">
        <f aca="false">IF(A338="",0,1)</f>
        <v>0</v>
      </c>
    </row>
    <row r="339" customFormat="false" ht="15" hidden="false" customHeight="false" outlineLevel="0" collapsed="false">
      <c r="A339" s="24"/>
      <c r="B339" s="25"/>
      <c r="C339" s="21"/>
      <c r="D339" s="19"/>
      <c r="E339" s="19"/>
      <c r="F339" s="19"/>
      <c r="G339" s="26"/>
      <c r="H339" s="27"/>
      <c r="I339" s="28"/>
      <c r="J339" s="19"/>
      <c r="K339" s="28"/>
      <c r="L339" s="29" t="str">
        <f aca="false">IF(AC339="","",LEFT(AC339,LEN(AC339)-2))</f>
        <v/>
      </c>
      <c r="M339" s="30"/>
      <c r="N339" s="30"/>
      <c r="O339" s="32" t="str">
        <f aca="false">IF(TRIM(C339&amp;"")="","",RIGHT(SUBSTITUTE(SUBSTITUTE(C339&amp;""," ",""),"*",""),4))</f>
        <v/>
      </c>
      <c r="P339" s="32" t="n">
        <f aca="false">IF(O339="",0,IFERROR(MATCH(O339,Vans!$D$2:$D$51,0),IFERROR(MATCH(VALUE(O339),Vans!$D$2:$D$51,0),0)))</f>
        <v>0</v>
      </c>
      <c r="Q339" s="32" t="str">
        <f aca="false">IF(P339=0,"",INDEX(Vans!$A$2:$A$51,P339)&amp;"")</f>
        <v/>
      </c>
      <c r="R339" s="32" t="str">
        <f aca="false">IF(A339="","",IF(TRIM(D339&amp;"")&lt;&gt;"",SUBSTITUTE(UPPER(TRIM(D339&amp;""))," ",""),SUBSTITUTE(UPPER(Q339)," ","")))</f>
        <v/>
      </c>
      <c r="S339" s="32" t="n">
        <f aca="false">IF(R339="",0,IFERROR(MATCH(R339,Vans!$G$2:$G$51,0),0))</f>
        <v>0</v>
      </c>
      <c r="T339" s="32" t="str">
        <f aca="false">IF(S339=0,"",INDEX(Vans!$B$2:$B$51,S339)&amp;"")</f>
        <v/>
      </c>
      <c r="U339" s="32" t="str">
        <f aca="false">IF(S339=0,"",INDEX(Vans!$C$2:$C$51,S339))</f>
        <v/>
      </c>
      <c r="V339" s="32" t="str">
        <f aca="false">IF(TRIM(F339&amp;"")="","",IF(ISNUMBER(SEARCH("adblue",F339)),"AdBlue",IF(OR(ISNUMBER(SEARCH("diesel",F339)),ISNUMBER(SEARCH("derv",F339)),ISNUMBER(SEARCH("ulsd",F339))),"Diesel",IF(OR(ISNUMBER(SEARCH("unleaded",F339)),ISNUMBER(SEARCH("petrol",F339)),ISNUMBER(SEARCH("ulp",F339))),"Petrol",IF(OR(ISNUMBER(SEARCH("electric",F339)),ISNUMBER(SEARCH("charg",F339)),ISNUMBER(SEARCH("kwh",F339))),"Electric","Other")))))</f>
        <v/>
      </c>
      <c r="W339" s="34" t="str">
        <f aca="false">IF(TRIM(B339&amp;"")&lt;&gt;"",IFERROR(MOD(B339*1,1),""),IF(A339="","",IFERROR(IF(MOD(A339*1,1)&gt;0,MOD(A339*1,1),""),"")))</f>
        <v/>
      </c>
      <c r="X339" s="35" t="str">
        <f aca="false">IF(A339="","",IFERROR(INT(A339*1),""))</f>
        <v/>
      </c>
      <c r="Y339" s="32" t="str">
        <f aca="false">IF(OR(X339="",NOT(OR(V339="Diesel",V339="Petrol"))),"",MAX(IF(O339="",0,COUNTIFS($O$2:$O$501,O339,$X$2:$X$501,X339,$V$2:$V$501,"Diesel")+COUNTIFS($O$2:$O$501,O339,$X$2:$X$501,X339,$V$2:$V$501,"Petrol")),IF(R339="",0,COUNTIFS($R$2:$R$501,R339,$X$2:$X$501,X339,$V$2:$V$501,"Diesel")+COUNTIFS($R$2:$R$501,R339,$X$2:$X$501,X339,$V$2:$V$501,"Petrol"))))</f>
        <v/>
      </c>
      <c r="Z339" s="32" t="str">
        <f aca="false">IF(OR(R339="",TRIM(I339&amp;"")="",NOT(OR(V339="Diesel",V339="Petrol"))),"",IFERROR(_xlfn.MAXIFS($I$2:$I$501,$R$2:$R$501,R339,$I$2:$I$501,"&lt;"&amp;I339,$V$2:$V$501,"&lt;&gt;AdBlue",$V$2:$V$501,"&lt;&gt;Other"),""))</f>
        <v/>
      </c>
      <c r="AA339" s="32" t="str">
        <f aca="false">IF(OR(Z339="",N(Z339)=0),"",I339-Z339)</f>
        <v/>
      </c>
      <c r="AB339" s="32" t="str">
        <f aca="false">IF(OR(R339="",TRIM(I339&amp;"")="",X339=""),"",IFERROR(_xlfn.MAXIFS($I$2:$I$501,$R$2:$R$501,R339,$X$2:$X$501,"&lt;"&amp;X339),""))</f>
        <v/>
      </c>
      <c r="AC339" s="32" t="str">
        <f aca="false">IF(V339="Other","Not fuel, ","")&amp;IFERROR(IF(AND(T339&lt;&gt;"",OR(AND(V339="Diesel",T339&lt;&gt;"Diesel"),AND(V339="Petrol",T339&lt;&gt;"Petrol",T339&lt;&gt;"Plug-in hybrid"),AND(V339="Electric",T339&lt;&gt;"Electric",T339&lt;&gt;"Plug-in hybrid"))),"Wrong fuel for this van, ",""),"")&amp;IFERROR(IF(AND(OR(V339="Diesel",V339="Petrol"),N(U339)&gt;0,G339*1&gt;N(U339)*(1+TankMargin)),"More than the tank holds, ",""),"")&amp;IF(AND(TRIM(D339&amp;"")&lt;&gt;"",Q339&lt;&gt;"",SUBSTITUTE(UPPER(Q339)," ","")&lt;&gt;R339),"Card used in another van, ","")&amp;IF(AND(TRIM(D339&amp;"")&lt;&gt;"",S339=0),"Not one of your vans, ","")&amp;IF(AND(A339&lt;&gt;"",R339="",O339&lt;&gt;"",P339=0),"Card not on your Vans list, ","")&amp;IF(N(Y339)&gt;1,"Filled twice that day, ","")&amp;IFERROR(IF(AND(AA339&lt;&gt;"",AA339&lt;MinMiles),"Only "&amp;TEXT(AA339,"#,##0")&amp;" miles since the previous fill, ",""),"")&amp;IFERROR(IF(AND(AB339&lt;&gt;"",N(AB339)&gt;0,I339*1&lt;N(AB339)),"Pump mileage lower than before, ",""),"")&amp;IFERROR(IF(AND(TRIM(I339&amp;"")&lt;&gt;"",TRIM(K339&amp;"")&lt;&gt;"",ABS(I339*1-K339*1)&gt;MileTolerance),"Pump mileage off from the odometer, ",""),"")&amp;IF(J339="No","No receipt from the driver, ","")&amp;IFERROR(IF(AND(W339&lt;&gt;"",OR(W339&lt;DayStart,W339&gt;DayEnd)),"Outside working hours, ",""),"")&amp;IFERROR(IF(AND(X339&lt;&gt;"",WEEKDAY(X339,2)=6,FlagSat="Yes"),"Saturday, ",""),"")&amp;IFERROR(IF(AND(X339&lt;&gt;"",WEEKDAY(X339,2)=7,FlagSun="Yes"),"Sunday, ",""),"")&amp;IF(AND(FlagPremium="Yes",OR(V339="Diesel",V339="Petrol"),OR(ISNUMBER(SEARCH("super",F339)),ISNUMBER(SEARCH("premium",F339)),ISNUMBER(SEARCH("ultimate",F339)),ISNUMBER(SEARCH("v-power",F339)),ISNUMBER(SEARCH("momentum",F339)),ISNUMBER(SEARCH("supreme",F339)))),"Premium fuel, ","")</f>
        <v/>
      </c>
      <c r="AD339" s="32" t="n">
        <f aca="false">IF(AC339="",0,1)</f>
        <v>0</v>
      </c>
      <c r="AE339" s="32" t="n">
        <f aca="false">IF(A339="",0,1)</f>
        <v>0</v>
      </c>
    </row>
    <row r="340" customFormat="false" ht="15" hidden="false" customHeight="false" outlineLevel="0" collapsed="false">
      <c r="A340" s="24"/>
      <c r="B340" s="25"/>
      <c r="C340" s="21"/>
      <c r="D340" s="19"/>
      <c r="E340" s="19"/>
      <c r="F340" s="19"/>
      <c r="G340" s="26"/>
      <c r="H340" s="27"/>
      <c r="I340" s="28"/>
      <c r="J340" s="19"/>
      <c r="K340" s="28"/>
      <c r="L340" s="29" t="str">
        <f aca="false">IF(AC340="","",LEFT(AC340,LEN(AC340)-2))</f>
        <v/>
      </c>
      <c r="M340" s="30"/>
      <c r="N340" s="30"/>
      <c r="O340" s="32" t="str">
        <f aca="false">IF(TRIM(C340&amp;"")="","",RIGHT(SUBSTITUTE(SUBSTITUTE(C340&amp;""," ",""),"*",""),4))</f>
        <v/>
      </c>
      <c r="P340" s="32" t="n">
        <f aca="false">IF(O340="",0,IFERROR(MATCH(O340,Vans!$D$2:$D$51,0),IFERROR(MATCH(VALUE(O340),Vans!$D$2:$D$51,0),0)))</f>
        <v>0</v>
      </c>
      <c r="Q340" s="32" t="str">
        <f aca="false">IF(P340=0,"",INDEX(Vans!$A$2:$A$51,P340)&amp;"")</f>
        <v/>
      </c>
      <c r="R340" s="32" t="str">
        <f aca="false">IF(A340="","",IF(TRIM(D340&amp;"")&lt;&gt;"",SUBSTITUTE(UPPER(TRIM(D340&amp;""))," ",""),SUBSTITUTE(UPPER(Q340)," ","")))</f>
        <v/>
      </c>
      <c r="S340" s="32" t="n">
        <f aca="false">IF(R340="",0,IFERROR(MATCH(R340,Vans!$G$2:$G$51,0),0))</f>
        <v>0</v>
      </c>
      <c r="T340" s="32" t="str">
        <f aca="false">IF(S340=0,"",INDEX(Vans!$B$2:$B$51,S340)&amp;"")</f>
        <v/>
      </c>
      <c r="U340" s="32" t="str">
        <f aca="false">IF(S340=0,"",INDEX(Vans!$C$2:$C$51,S340))</f>
        <v/>
      </c>
      <c r="V340" s="32" t="str">
        <f aca="false">IF(TRIM(F340&amp;"")="","",IF(ISNUMBER(SEARCH("adblue",F340)),"AdBlue",IF(OR(ISNUMBER(SEARCH("diesel",F340)),ISNUMBER(SEARCH("derv",F340)),ISNUMBER(SEARCH("ulsd",F340))),"Diesel",IF(OR(ISNUMBER(SEARCH("unleaded",F340)),ISNUMBER(SEARCH("petrol",F340)),ISNUMBER(SEARCH("ulp",F340))),"Petrol",IF(OR(ISNUMBER(SEARCH("electric",F340)),ISNUMBER(SEARCH("charg",F340)),ISNUMBER(SEARCH("kwh",F340))),"Electric","Other")))))</f>
        <v/>
      </c>
      <c r="W340" s="34" t="str">
        <f aca="false">IF(TRIM(B340&amp;"")&lt;&gt;"",IFERROR(MOD(B340*1,1),""),IF(A340="","",IFERROR(IF(MOD(A340*1,1)&gt;0,MOD(A340*1,1),""),"")))</f>
        <v/>
      </c>
      <c r="X340" s="35" t="str">
        <f aca="false">IF(A340="","",IFERROR(INT(A340*1),""))</f>
        <v/>
      </c>
      <c r="Y340" s="32" t="str">
        <f aca="false">IF(OR(X340="",NOT(OR(V340="Diesel",V340="Petrol"))),"",MAX(IF(O340="",0,COUNTIFS($O$2:$O$501,O340,$X$2:$X$501,X340,$V$2:$V$501,"Diesel")+COUNTIFS($O$2:$O$501,O340,$X$2:$X$501,X340,$V$2:$V$501,"Petrol")),IF(R340="",0,COUNTIFS($R$2:$R$501,R340,$X$2:$X$501,X340,$V$2:$V$501,"Diesel")+COUNTIFS($R$2:$R$501,R340,$X$2:$X$501,X340,$V$2:$V$501,"Petrol"))))</f>
        <v/>
      </c>
      <c r="Z340" s="32" t="str">
        <f aca="false">IF(OR(R340="",TRIM(I340&amp;"")="",NOT(OR(V340="Diesel",V340="Petrol"))),"",IFERROR(_xlfn.MAXIFS($I$2:$I$501,$R$2:$R$501,R340,$I$2:$I$501,"&lt;"&amp;I340,$V$2:$V$501,"&lt;&gt;AdBlue",$V$2:$V$501,"&lt;&gt;Other"),""))</f>
        <v/>
      </c>
      <c r="AA340" s="32" t="str">
        <f aca="false">IF(OR(Z340="",N(Z340)=0),"",I340-Z340)</f>
        <v/>
      </c>
      <c r="AB340" s="32" t="str">
        <f aca="false">IF(OR(R340="",TRIM(I340&amp;"")="",X340=""),"",IFERROR(_xlfn.MAXIFS($I$2:$I$501,$R$2:$R$501,R340,$X$2:$X$501,"&lt;"&amp;X340),""))</f>
        <v/>
      </c>
      <c r="AC340" s="32" t="str">
        <f aca="false">IF(V340="Other","Not fuel, ","")&amp;IFERROR(IF(AND(T340&lt;&gt;"",OR(AND(V340="Diesel",T340&lt;&gt;"Diesel"),AND(V340="Petrol",T340&lt;&gt;"Petrol",T340&lt;&gt;"Plug-in hybrid"),AND(V340="Electric",T340&lt;&gt;"Electric",T340&lt;&gt;"Plug-in hybrid"))),"Wrong fuel for this van, ",""),"")&amp;IFERROR(IF(AND(OR(V340="Diesel",V340="Petrol"),N(U340)&gt;0,G340*1&gt;N(U340)*(1+TankMargin)),"More than the tank holds, ",""),"")&amp;IF(AND(TRIM(D340&amp;"")&lt;&gt;"",Q340&lt;&gt;"",SUBSTITUTE(UPPER(Q340)," ","")&lt;&gt;R340),"Card used in another van, ","")&amp;IF(AND(TRIM(D340&amp;"")&lt;&gt;"",S340=0),"Not one of your vans, ","")&amp;IF(AND(A340&lt;&gt;"",R340="",O340&lt;&gt;"",P340=0),"Card not on your Vans list, ","")&amp;IF(N(Y340)&gt;1,"Filled twice that day, ","")&amp;IFERROR(IF(AND(AA340&lt;&gt;"",AA340&lt;MinMiles),"Only "&amp;TEXT(AA340,"#,##0")&amp;" miles since the previous fill, ",""),"")&amp;IFERROR(IF(AND(AB340&lt;&gt;"",N(AB340)&gt;0,I340*1&lt;N(AB340)),"Pump mileage lower than before, ",""),"")&amp;IFERROR(IF(AND(TRIM(I340&amp;"")&lt;&gt;"",TRIM(K340&amp;"")&lt;&gt;"",ABS(I340*1-K340*1)&gt;MileTolerance),"Pump mileage off from the odometer, ",""),"")&amp;IF(J340="No","No receipt from the driver, ","")&amp;IFERROR(IF(AND(W340&lt;&gt;"",OR(W340&lt;DayStart,W340&gt;DayEnd)),"Outside working hours, ",""),"")&amp;IFERROR(IF(AND(X340&lt;&gt;"",WEEKDAY(X340,2)=6,FlagSat="Yes"),"Saturday, ",""),"")&amp;IFERROR(IF(AND(X340&lt;&gt;"",WEEKDAY(X340,2)=7,FlagSun="Yes"),"Sunday, ",""),"")&amp;IF(AND(FlagPremium="Yes",OR(V340="Diesel",V340="Petrol"),OR(ISNUMBER(SEARCH("super",F340)),ISNUMBER(SEARCH("premium",F340)),ISNUMBER(SEARCH("ultimate",F340)),ISNUMBER(SEARCH("v-power",F340)),ISNUMBER(SEARCH("momentum",F340)),ISNUMBER(SEARCH("supreme",F340)))),"Premium fuel, ","")</f>
        <v/>
      </c>
      <c r="AD340" s="32" t="n">
        <f aca="false">IF(AC340="",0,1)</f>
        <v>0</v>
      </c>
      <c r="AE340" s="32" t="n">
        <f aca="false">IF(A340="",0,1)</f>
        <v>0</v>
      </c>
    </row>
    <row r="341" customFormat="false" ht="15" hidden="false" customHeight="false" outlineLevel="0" collapsed="false">
      <c r="A341" s="24"/>
      <c r="B341" s="25"/>
      <c r="C341" s="21"/>
      <c r="D341" s="19"/>
      <c r="E341" s="19"/>
      <c r="F341" s="19"/>
      <c r="G341" s="26"/>
      <c r="H341" s="27"/>
      <c r="I341" s="28"/>
      <c r="J341" s="19"/>
      <c r="K341" s="28"/>
      <c r="L341" s="29" t="str">
        <f aca="false">IF(AC341="","",LEFT(AC341,LEN(AC341)-2))</f>
        <v/>
      </c>
      <c r="M341" s="30"/>
      <c r="N341" s="30"/>
      <c r="O341" s="32" t="str">
        <f aca="false">IF(TRIM(C341&amp;"")="","",RIGHT(SUBSTITUTE(SUBSTITUTE(C341&amp;""," ",""),"*",""),4))</f>
        <v/>
      </c>
      <c r="P341" s="32" t="n">
        <f aca="false">IF(O341="",0,IFERROR(MATCH(O341,Vans!$D$2:$D$51,0),IFERROR(MATCH(VALUE(O341),Vans!$D$2:$D$51,0),0)))</f>
        <v>0</v>
      </c>
      <c r="Q341" s="32" t="str">
        <f aca="false">IF(P341=0,"",INDEX(Vans!$A$2:$A$51,P341)&amp;"")</f>
        <v/>
      </c>
      <c r="R341" s="32" t="str">
        <f aca="false">IF(A341="","",IF(TRIM(D341&amp;"")&lt;&gt;"",SUBSTITUTE(UPPER(TRIM(D341&amp;""))," ",""),SUBSTITUTE(UPPER(Q341)," ","")))</f>
        <v/>
      </c>
      <c r="S341" s="32" t="n">
        <f aca="false">IF(R341="",0,IFERROR(MATCH(R341,Vans!$G$2:$G$51,0),0))</f>
        <v>0</v>
      </c>
      <c r="T341" s="32" t="str">
        <f aca="false">IF(S341=0,"",INDEX(Vans!$B$2:$B$51,S341)&amp;"")</f>
        <v/>
      </c>
      <c r="U341" s="32" t="str">
        <f aca="false">IF(S341=0,"",INDEX(Vans!$C$2:$C$51,S341))</f>
        <v/>
      </c>
      <c r="V341" s="32" t="str">
        <f aca="false">IF(TRIM(F341&amp;"")="","",IF(ISNUMBER(SEARCH("adblue",F341)),"AdBlue",IF(OR(ISNUMBER(SEARCH("diesel",F341)),ISNUMBER(SEARCH("derv",F341)),ISNUMBER(SEARCH("ulsd",F341))),"Diesel",IF(OR(ISNUMBER(SEARCH("unleaded",F341)),ISNUMBER(SEARCH("petrol",F341)),ISNUMBER(SEARCH("ulp",F341))),"Petrol",IF(OR(ISNUMBER(SEARCH("electric",F341)),ISNUMBER(SEARCH("charg",F341)),ISNUMBER(SEARCH("kwh",F341))),"Electric","Other")))))</f>
        <v/>
      </c>
      <c r="W341" s="34" t="str">
        <f aca="false">IF(TRIM(B341&amp;"")&lt;&gt;"",IFERROR(MOD(B341*1,1),""),IF(A341="","",IFERROR(IF(MOD(A341*1,1)&gt;0,MOD(A341*1,1),""),"")))</f>
        <v/>
      </c>
      <c r="X341" s="35" t="str">
        <f aca="false">IF(A341="","",IFERROR(INT(A341*1),""))</f>
        <v/>
      </c>
      <c r="Y341" s="32" t="str">
        <f aca="false">IF(OR(X341="",NOT(OR(V341="Diesel",V341="Petrol"))),"",MAX(IF(O341="",0,COUNTIFS($O$2:$O$501,O341,$X$2:$X$501,X341,$V$2:$V$501,"Diesel")+COUNTIFS($O$2:$O$501,O341,$X$2:$X$501,X341,$V$2:$V$501,"Petrol")),IF(R341="",0,COUNTIFS($R$2:$R$501,R341,$X$2:$X$501,X341,$V$2:$V$501,"Diesel")+COUNTIFS($R$2:$R$501,R341,$X$2:$X$501,X341,$V$2:$V$501,"Petrol"))))</f>
        <v/>
      </c>
      <c r="Z341" s="32" t="str">
        <f aca="false">IF(OR(R341="",TRIM(I341&amp;"")="",NOT(OR(V341="Diesel",V341="Petrol"))),"",IFERROR(_xlfn.MAXIFS($I$2:$I$501,$R$2:$R$501,R341,$I$2:$I$501,"&lt;"&amp;I341,$V$2:$V$501,"&lt;&gt;AdBlue",$V$2:$V$501,"&lt;&gt;Other"),""))</f>
        <v/>
      </c>
      <c r="AA341" s="32" t="str">
        <f aca="false">IF(OR(Z341="",N(Z341)=0),"",I341-Z341)</f>
        <v/>
      </c>
      <c r="AB341" s="32" t="str">
        <f aca="false">IF(OR(R341="",TRIM(I341&amp;"")="",X341=""),"",IFERROR(_xlfn.MAXIFS($I$2:$I$501,$R$2:$R$501,R341,$X$2:$X$501,"&lt;"&amp;X341),""))</f>
        <v/>
      </c>
      <c r="AC341" s="32" t="str">
        <f aca="false">IF(V341="Other","Not fuel, ","")&amp;IFERROR(IF(AND(T341&lt;&gt;"",OR(AND(V341="Diesel",T341&lt;&gt;"Diesel"),AND(V341="Petrol",T341&lt;&gt;"Petrol",T341&lt;&gt;"Plug-in hybrid"),AND(V341="Electric",T341&lt;&gt;"Electric",T341&lt;&gt;"Plug-in hybrid"))),"Wrong fuel for this van, ",""),"")&amp;IFERROR(IF(AND(OR(V341="Diesel",V341="Petrol"),N(U341)&gt;0,G341*1&gt;N(U341)*(1+TankMargin)),"More than the tank holds, ",""),"")&amp;IF(AND(TRIM(D341&amp;"")&lt;&gt;"",Q341&lt;&gt;"",SUBSTITUTE(UPPER(Q341)," ","")&lt;&gt;R341),"Card used in another van, ","")&amp;IF(AND(TRIM(D341&amp;"")&lt;&gt;"",S341=0),"Not one of your vans, ","")&amp;IF(AND(A341&lt;&gt;"",R341="",O341&lt;&gt;"",P341=0),"Card not on your Vans list, ","")&amp;IF(N(Y341)&gt;1,"Filled twice that day, ","")&amp;IFERROR(IF(AND(AA341&lt;&gt;"",AA341&lt;MinMiles),"Only "&amp;TEXT(AA341,"#,##0")&amp;" miles since the previous fill, ",""),"")&amp;IFERROR(IF(AND(AB341&lt;&gt;"",N(AB341)&gt;0,I341*1&lt;N(AB341)),"Pump mileage lower than before, ",""),"")&amp;IFERROR(IF(AND(TRIM(I341&amp;"")&lt;&gt;"",TRIM(K341&amp;"")&lt;&gt;"",ABS(I341*1-K341*1)&gt;MileTolerance),"Pump mileage off from the odometer, ",""),"")&amp;IF(J341="No","No receipt from the driver, ","")&amp;IFERROR(IF(AND(W341&lt;&gt;"",OR(W341&lt;DayStart,W341&gt;DayEnd)),"Outside working hours, ",""),"")&amp;IFERROR(IF(AND(X341&lt;&gt;"",WEEKDAY(X341,2)=6,FlagSat="Yes"),"Saturday, ",""),"")&amp;IFERROR(IF(AND(X341&lt;&gt;"",WEEKDAY(X341,2)=7,FlagSun="Yes"),"Sunday, ",""),"")&amp;IF(AND(FlagPremium="Yes",OR(V341="Diesel",V341="Petrol"),OR(ISNUMBER(SEARCH("super",F341)),ISNUMBER(SEARCH("premium",F341)),ISNUMBER(SEARCH("ultimate",F341)),ISNUMBER(SEARCH("v-power",F341)),ISNUMBER(SEARCH("momentum",F341)),ISNUMBER(SEARCH("supreme",F341)))),"Premium fuel, ","")</f>
        <v/>
      </c>
      <c r="AD341" s="32" t="n">
        <f aca="false">IF(AC341="",0,1)</f>
        <v>0</v>
      </c>
      <c r="AE341" s="32" t="n">
        <f aca="false">IF(A341="",0,1)</f>
        <v>0</v>
      </c>
    </row>
    <row r="342" customFormat="false" ht="15" hidden="false" customHeight="false" outlineLevel="0" collapsed="false">
      <c r="A342" s="24"/>
      <c r="B342" s="25"/>
      <c r="C342" s="21"/>
      <c r="D342" s="19"/>
      <c r="E342" s="19"/>
      <c r="F342" s="19"/>
      <c r="G342" s="26"/>
      <c r="H342" s="27"/>
      <c r="I342" s="28"/>
      <c r="J342" s="19"/>
      <c r="K342" s="28"/>
      <c r="L342" s="29" t="str">
        <f aca="false">IF(AC342="","",LEFT(AC342,LEN(AC342)-2))</f>
        <v/>
      </c>
      <c r="M342" s="30"/>
      <c r="N342" s="30"/>
      <c r="O342" s="32" t="str">
        <f aca="false">IF(TRIM(C342&amp;"")="","",RIGHT(SUBSTITUTE(SUBSTITUTE(C342&amp;""," ",""),"*",""),4))</f>
        <v/>
      </c>
      <c r="P342" s="32" t="n">
        <f aca="false">IF(O342="",0,IFERROR(MATCH(O342,Vans!$D$2:$D$51,0),IFERROR(MATCH(VALUE(O342),Vans!$D$2:$D$51,0),0)))</f>
        <v>0</v>
      </c>
      <c r="Q342" s="32" t="str">
        <f aca="false">IF(P342=0,"",INDEX(Vans!$A$2:$A$51,P342)&amp;"")</f>
        <v/>
      </c>
      <c r="R342" s="32" t="str">
        <f aca="false">IF(A342="","",IF(TRIM(D342&amp;"")&lt;&gt;"",SUBSTITUTE(UPPER(TRIM(D342&amp;""))," ",""),SUBSTITUTE(UPPER(Q342)," ","")))</f>
        <v/>
      </c>
      <c r="S342" s="32" t="n">
        <f aca="false">IF(R342="",0,IFERROR(MATCH(R342,Vans!$G$2:$G$51,0),0))</f>
        <v>0</v>
      </c>
      <c r="T342" s="32" t="str">
        <f aca="false">IF(S342=0,"",INDEX(Vans!$B$2:$B$51,S342)&amp;"")</f>
        <v/>
      </c>
      <c r="U342" s="32" t="str">
        <f aca="false">IF(S342=0,"",INDEX(Vans!$C$2:$C$51,S342))</f>
        <v/>
      </c>
      <c r="V342" s="32" t="str">
        <f aca="false">IF(TRIM(F342&amp;"")="","",IF(ISNUMBER(SEARCH("adblue",F342)),"AdBlue",IF(OR(ISNUMBER(SEARCH("diesel",F342)),ISNUMBER(SEARCH("derv",F342)),ISNUMBER(SEARCH("ulsd",F342))),"Diesel",IF(OR(ISNUMBER(SEARCH("unleaded",F342)),ISNUMBER(SEARCH("petrol",F342)),ISNUMBER(SEARCH("ulp",F342))),"Petrol",IF(OR(ISNUMBER(SEARCH("electric",F342)),ISNUMBER(SEARCH("charg",F342)),ISNUMBER(SEARCH("kwh",F342))),"Electric","Other")))))</f>
        <v/>
      </c>
      <c r="W342" s="34" t="str">
        <f aca="false">IF(TRIM(B342&amp;"")&lt;&gt;"",IFERROR(MOD(B342*1,1),""),IF(A342="","",IFERROR(IF(MOD(A342*1,1)&gt;0,MOD(A342*1,1),""),"")))</f>
        <v/>
      </c>
      <c r="X342" s="35" t="str">
        <f aca="false">IF(A342="","",IFERROR(INT(A342*1),""))</f>
        <v/>
      </c>
      <c r="Y342" s="32" t="str">
        <f aca="false">IF(OR(X342="",NOT(OR(V342="Diesel",V342="Petrol"))),"",MAX(IF(O342="",0,COUNTIFS($O$2:$O$501,O342,$X$2:$X$501,X342,$V$2:$V$501,"Diesel")+COUNTIFS($O$2:$O$501,O342,$X$2:$X$501,X342,$V$2:$V$501,"Petrol")),IF(R342="",0,COUNTIFS($R$2:$R$501,R342,$X$2:$X$501,X342,$V$2:$V$501,"Diesel")+COUNTIFS($R$2:$R$501,R342,$X$2:$X$501,X342,$V$2:$V$501,"Petrol"))))</f>
        <v/>
      </c>
      <c r="Z342" s="32" t="str">
        <f aca="false">IF(OR(R342="",TRIM(I342&amp;"")="",NOT(OR(V342="Diesel",V342="Petrol"))),"",IFERROR(_xlfn.MAXIFS($I$2:$I$501,$R$2:$R$501,R342,$I$2:$I$501,"&lt;"&amp;I342,$V$2:$V$501,"&lt;&gt;AdBlue",$V$2:$V$501,"&lt;&gt;Other"),""))</f>
        <v/>
      </c>
      <c r="AA342" s="32" t="str">
        <f aca="false">IF(OR(Z342="",N(Z342)=0),"",I342-Z342)</f>
        <v/>
      </c>
      <c r="AB342" s="32" t="str">
        <f aca="false">IF(OR(R342="",TRIM(I342&amp;"")="",X342=""),"",IFERROR(_xlfn.MAXIFS($I$2:$I$501,$R$2:$R$501,R342,$X$2:$X$501,"&lt;"&amp;X342),""))</f>
        <v/>
      </c>
      <c r="AC342" s="32" t="str">
        <f aca="false">IF(V342="Other","Not fuel, ","")&amp;IFERROR(IF(AND(T342&lt;&gt;"",OR(AND(V342="Diesel",T342&lt;&gt;"Diesel"),AND(V342="Petrol",T342&lt;&gt;"Petrol",T342&lt;&gt;"Plug-in hybrid"),AND(V342="Electric",T342&lt;&gt;"Electric",T342&lt;&gt;"Plug-in hybrid"))),"Wrong fuel for this van, ",""),"")&amp;IFERROR(IF(AND(OR(V342="Diesel",V342="Petrol"),N(U342)&gt;0,G342*1&gt;N(U342)*(1+TankMargin)),"More than the tank holds, ",""),"")&amp;IF(AND(TRIM(D342&amp;"")&lt;&gt;"",Q342&lt;&gt;"",SUBSTITUTE(UPPER(Q342)," ","")&lt;&gt;R342),"Card used in another van, ","")&amp;IF(AND(TRIM(D342&amp;"")&lt;&gt;"",S342=0),"Not one of your vans, ","")&amp;IF(AND(A342&lt;&gt;"",R342="",O342&lt;&gt;"",P342=0),"Card not on your Vans list, ","")&amp;IF(N(Y342)&gt;1,"Filled twice that day, ","")&amp;IFERROR(IF(AND(AA342&lt;&gt;"",AA342&lt;MinMiles),"Only "&amp;TEXT(AA342,"#,##0")&amp;" miles since the previous fill, ",""),"")&amp;IFERROR(IF(AND(AB342&lt;&gt;"",N(AB342)&gt;0,I342*1&lt;N(AB342)),"Pump mileage lower than before, ",""),"")&amp;IFERROR(IF(AND(TRIM(I342&amp;"")&lt;&gt;"",TRIM(K342&amp;"")&lt;&gt;"",ABS(I342*1-K342*1)&gt;MileTolerance),"Pump mileage off from the odometer, ",""),"")&amp;IF(J342="No","No receipt from the driver, ","")&amp;IFERROR(IF(AND(W342&lt;&gt;"",OR(W342&lt;DayStart,W342&gt;DayEnd)),"Outside working hours, ",""),"")&amp;IFERROR(IF(AND(X342&lt;&gt;"",WEEKDAY(X342,2)=6,FlagSat="Yes"),"Saturday, ",""),"")&amp;IFERROR(IF(AND(X342&lt;&gt;"",WEEKDAY(X342,2)=7,FlagSun="Yes"),"Sunday, ",""),"")&amp;IF(AND(FlagPremium="Yes",OR(V342="Diesel",V342="Petrol"),OR(ISNUMBER(SEARCH("super",F342)),ISNUMBER(SEARCH("premium",F342)),ISNUMBER(SEARCH("ultimate",F342)),ISNUMBER(SEARCH("v-power",F342)),ISNUMBER(SEARCH("momentum",F342)),ISNUMBER(SEARCH("supreme",F342)))),"Premium fuel, ","")</f>
        <v/>
      </c>
      <c r="AD342" s="32" t="n">
        <f aca="false">IF(AC342="",0,1)</f>
        <v>0</v>
      </c>
      <c r="AE342" s="32" t="n">
        <f aca="false">IF(A342="",0,1)</f>
        <v>0</v>
      </c>
    </row>
    <row r="343" customFormat="false" ht="15" hidden="false" customHeight="false" outlineLevel="0" collapsed="false">
      <c r="A343" s="24"/>
      <c r="B343" s="25"/>
      <c r="C343" s="21"/>
      <c r="D343" s="19"/>
      <c r="E343" s="19"/>
      <c r="F343" s="19"/>
      <c r="G343" s="26"/>
      <c r="H343" s="27"/>
      <c r="I343" s="28"/>
      <c r="J343" s="19"/>
      <c r="K343" s="28"/>
      <c r="L343" s="29" t="str">
        <f aca="false">IF(AC343="","",LEFT(AC343,LEN(AC343)-2))</f>
        <v/>
      </c>
      <c r="M343" s="30"/>
      <c r="N343" s="30"/>
      <c r="O343" s="32" t="str">
        <f aca="false">IF(TRIM(C343&amp;"")="","",RIGHT(SUBSTITUTE(SUBSTITUTE(C343&amp;""," ",""),"*",""),4))</f>
        <v/>
      </c>
      <c r="P343" s="32" t="n">
        <f aca="false">IF(O343="",0,IFERROR(MATCH(O343,Vans!$D$2:$D$51,0),IFERROR(MATCH(VALUE(O343),Vans!$D$2:$D$51,0),0)))</f>
        <v>0</v>
      </c>
      <c r="Q343" s="32" t="str">
        <f aca="false">IF(P343=0,"",INDEX(Vans!$A$2:$A$51,P343)&amp;"")</f>
        <v/>
      </c>
      <c r="R343" s="32" t="str">
        <f aca="false">IF(A343="","",IF(TRIM(D343&amp;"")&lt;&gt;"",SUBSTITUTE(UPPER(TRIM(D343&amp;""))," ",""),SUBSTITUTE(UPPER(Q343)," ","")))</f>
        <v/>
      </c>
      <c r="S343" s="32" t="n">
        <f aca="false">IF(R343="",0,IFERROR(MATCH(R343,Vans!$G$2:$G$51,0),0))</f>
        <v>0</v>
      </c>
      <c r="T343" s="32" t="str">
        <f aca="false">IF(S343=0,"",INDEX(Vans!$B$2:$B$51,S343)&amp;"")</f>
        <v/>
      </c>
      <c r="U343" s="32" t="str">
        <f aca="false">IF(S343=0,"",INDEX(Vans!$C$2:$C$51,S343))</f>
        <v/>
      </c>
      <c r="V343" s="32" t="str">
        <f aca="false">IF(TRIM(F343&amp;"")="","",IF(ISNUMBER(SEARCH("adblue",F343)),"AdBlue",IF(OR(ISNUMBER(SEARCH("diesel",F343)),ISNUMBER(SEARCH("derv",F343)),ISNUMBER(SEARCH("ulsd",F343))),"Diesel",IF(OR(ISNUMBER(SEARCH("unleaded",F343)),ISNUMBER(SEARCH("petrol",F343)),ISNUMBER(SEARCH("ulp",F343))),"Petrol",IF(OR(ISNUMBER(SEARCH("electric",F343)),ISNUMBER(SEARCH("charg",F343)),ISNUMBER(SEARCH("kwh",F343))),"Electric","Other")))))</f>
        <v/>
      </c>
      <c r="W343" s="34" t="str">
        <f aca="false">IF(TRIM(B343&amp;"")&lt;&gt;"",IFERROR(MOD(B343*1,1),""),IF(A343="","",IFERROR(IF(MOD(A343*1,1)&gt;0,MOD(A343*1,1),""),"")))</f>
        <v/>
      </c>
      <c r="X343" s="35" t="str">
        <f aca="false">IF(A343="","",IFERROR(INT(A343*1),""))</f>
        <v/>
      </c>
      <c r="Y343" s="32" t="str">
        <f aca="false">IF(OR(X343="",NOT(OR(V343="Diesel",V343="Petrol"))),"",MAX(IF(O343="",0,COUNTIFS($O$2:$O$501,O343,$X$2:$X$501,X343,$V$2:$V$501,"Diesel")+COUNTIFS($O$2:$O$501,O343,$X$2:$X$501,X343,$V$2:$V$501,"Petrol")),IF(R343="",0,COUNTIFS($R$2:$R$501,R343,$X$2:$X$501,X343,$V$2:$V$501,"Diesel")+COUNTIFS($R$2:$R$501,R343,$X$2:$X$501,X343,$V$2:$V$501,"Petrol"))))</f>
        <v/>
      </c>
      <c r="Z343" s="32" t="str">
        <f aca="false">IF(OR(R343="",TRIM(I343&amp;"")="",NOT(OR(V343="Diesel",V343="Petrol"))),"",IFERROR(_xlfn.MAXIFS($I$2:$I$501,$R$2:$R$501,R343,$I$2:$I$501,"&lt;"&amp;I343,$V$2:$V$501,"&lt;&gt;AdBlue",$V$2:$V$501,"&lt;&gt;Other"),""))</f>
        <v/>
      </c>
      <c r="AA343" s="32" t="str">
        <f aca="false">IF(OR(Z343="",N(Z343)=0),"",I343-Z343)</f>
        <v/>
      </c>
      <c r="AB343" s="32" t="str">
        <f aca="false">IF(OR(R343="",TRIM(I343&amp;"")="",X343=""),"",IFERROR(_xlfn.MAXIFS($I$2:$I$501,$R$2:$R$501,R343,$X$2:$X$501,"&lt;"&amp;X343),""))</f>
        <v/>
      </c>
      <c r="AC343" s="32" t="str">
        <f aca="false">IF(V343="Other","Not fuel, ","")&amp;IFERROR(IF(AND(T343&lt;&gt;"",OR(AND(V343="Diesel",T343&lt;&gt;"Diesel"),AND(V343="Petrol",T343&lt;&gt;"Petrol",T343&lt;&gt;"Plug-in hybrid"),AND(V343="Electric",T343&lt;&gt;"Electric",T343&lt;&gt;"Plug-in hybrid"))),"Wrong fuel for this van, ",""),"")&amp;IFERROR(IF(AND(OR(V343="Diesel",V343="Petrol"),N(U343)&gt;0,G343*1&gt;N(U343)*(1+TankMargin)),"More than the tank holds, ",""),"")&amp;IF(AND(TRIM(D343&amp;"")&lt;&gt;"",Q343&lt;&gt;"",SUBSTITUTE(UPPER(Q343)," ","")&lt;&gt;R343),"Card used in another van, ","")&amp;IF(AND(TRIM(D343&amp;"")&lt;&gt;"",S343=0),"Not one of your vans, ","")&amp;IF(AND(A343&lt;&gt;"",R343="",O343&lt;&gt;"",P343=0),"Card not on your Vans list, ","")&amp;IF(N(Y343)&gt;1,"Filled twice that day, ","")&amp;IFERROR(IF(AND(AA343&lt;&gt;"",AA343&lt;MinMiles),"Only "&amp;TEXT(AA343,"#,##0")&amp;" miles since the previous fill, ",""),"")&amp;IFERROR(IF(AND(AB343&lt;&gt;"",N(AB343)&gt;0,I343*1&lt;N(AB343)),"Pump mileage lower than before, ",""),"")&amp;IFERROR(IF(AND(TRIM(I343&amp;"")&lt;&gt;"",TRIM(K343&amp;"")&lt;&gt;"",ABS(I343*1-K343*1)&gt;MileTolerance),"Pump mileage off from the odometer, ",""),"")&amp;IF(J343="No","No receipt from the driver, ","")&amp;IFERROR(IF(AND(W343&lt;&gt;"",OR(W343&lt;DayStart,W343&gt;DayEnd)),"Outside working hours, ",""),"")&amp;IFERROR(IF(AND(X343&lt;&gt;"",WEEKDAY(X343,2)=6,FlagSat="Yes"),"Saturday, ",""),"")&amp;IFERROR(IF(AND(X343&lt;&gt;"",WEEKDAY(X343,2)=7,FlagSun="Yes"),"Sunday, ",""),"")&amp;IF(AND(FlagPremium="Yes",OR(V343="Diesel",V343="Petrol"),OR(ISNUMBER(SEARCH("super",F343)),ISNUMBER(SEARCH("premium",F343)),ISNUMBER(SEARCH("ultimate",F343)),ISNUMBER(SEARCH("v-power",F343)),ISNUMBER(SEARCH("momentum",F343)),ISNUMBER(SEARCH("supreme",F343)))),"Premium fuel, ","")</f>
        <v/>
      </c>
      <c r="AD343" s="32" t="n">
        <f aca="false">IF(AC343="",0,1)</f>
        <v>0</v>
      </c>
      <c r="AE343" s="32" t="n">
        <f aca="false">IF(A343="",0,1)</f>
        <v>0</v>
      </c>
    </row>
    <row r="344" customFormat="false" ht="15" hidden="false" customHeight="false" outlineLevel="0" collapsed="false">
      <c r="A344" s="24"/>
      <c r="B344" s="25"/>
      <c r="C344" s="21"/>
      <c r="D344" s="19"/>
      <c r="E344" s="19"/>
      <c r="F344" s="19"/>
      <c r="G344" s="26"/>
      <c r="H344" s="27"/>
      <c r="I344" s="28"/>
      <c r="J344" s="19"/>
      <c r="K344" s="28"/>
      <c r="L344" s="29" t="str">
        <f aca="false">IF(AC344="","",LEFT(AC344,LEN(AC344)-2))</f>
        <v/>
      </c>
      <c r="M344" s="30"/>
      <c r="N344" s="30"/>
      <c r="O344" s="32" t="str">
        <f aca="false">IF(TRIM(C344&amp;"")="","",RIGHT(SUBSTITUTE(SUBSTITUTE(C344&amp;""," ",""),"*",""),4))</f>
        <v/>
      </c>
      <c r="P344" s="32" t="n">
        <f aca="false">IF(O344="",0,IFERROR(MATCH(O344,Vans!$D$2:$D$51,0),IFERROR(MATCH(VALUE(O344),Vans!$D$2:$D$51,0),0)))</f>
        <v>0</v>
      </c>
      <c r="Q344" s="32" t="str">
        <f aca="false">IF(P344=0,"",INDEX(Vans!$A$2:$A$51,P344)&amp;"")</f>
        <v/>
      </c>
      <c r="R344" s="32" t="str">
        <f aca="false">IF(A344="","",IF(TRIM(D344&amp;"")&lt;&gt;"",SUBSTITUTE(UPPER(TRIM(D344&amp;""))," ",""),SUBSTITUTE(UPPER(Q344)," ","")))</f>
        <v/>
      </c>
      <c r="S344" s="32" t="n">
        <f aca="false">IF(R344="",0,IFERROR(MATCH(R344,Vans!$G$2:$G$51,0),0))</f>
        <v>0</v>
      </c>
      <c r="T344" s="32" t="str">
        <f aca="false">IF(S344=0,"",INDEX(Vans!$B$2:$B$51,S344)&amp;"")</f>
        <v/>
      </c>
      <c r="U344" s="32" t="str">
        <f aca="false">IF(S344=0,"",INDEX(Vans!$C$2:$C$51,S344))</f>
        <v/>
      </c>
      <c r="V344" s="32" t="str">
        <f aca="false">IF(TRIM(F344&amp;"")="","",IF(ISNUMBER(SEARCH("adblue",F344)),"AdBlue",IF(OR(ISNUMBER(SEARCH("diesel",F344)),ISNUMBER(SEARCH("derv",F344)),ISNUMBER(SEARCH("ulsd",F344))),"Diesel",IF(OR(ISNUMBER(SEARCH("unleaded",F344)),ISNUMBER(SEARCH("petrol",F344)),ISNUMBER(SEARCH("ulp",F344))),"Petrol",IF(OR(ISNUMBER(SEARCH("electric",F344)),ISNUMBER(SEARCH("charg",F344)),ISNUMBER(SEARCH("kwh",F344))),"Electric","Other")))))</f>
        <v/>
      </c>
      <c r="W344" s="34" t="str">
        <f aca="false">IF(TRIM(B344&amp;"")&lt;&gt;"",IFERROR(MOD(B344*1,1),""),IF(A344="","",IFERROR(IF(MOD(A344*1,1)&gt;0,MOD(A344*1,1),""),"")))</f>
        <v/>
      </c>
      <c r="X344" s="35" t="str">
        <f aca="false">IF(A344="","",IFERROR(INT(A344*1),""))</f>
        <v/>
      </c>
      <c r="Y344" s="32" t="str">
        <f aca="false">IF(OR(X344="",NOT(OR(V344="Diesel",V344="Petrol"))),"",MAX(IF(O344="",0,COUNTIFS($O$2:$O$501,O344,$X$2:$X$501,X344,$V$2:$V$501,"Diesel")+COUNTIFS($O$2:$O$501,O344,$X$2:$X$501,X344,$V$2:$V$501,"Petrol")),IF(R344="",0,COUNTIFS($R$2:$R$501,R344,$X$2:$X$501,X344,$V$2:$V$501,"Diesel")+COUNTIFS($R$2:$R$501,R344,$X$2:$X$501,X344,$V$2:$V$501,"Petrol"))))</f>
        <v/>
      </c>
      <c r="Z344" s="32" t="str">
        <f aca="false">IF(OR(R344="",TRIM(I344&amp;"")="",NOT(OR(V344="Diesel",V344="Petrol"))),"",IFERROR(_xlfn.MAXIFS($I$2:$I$501,$R$2:$R$501,R344,$I$2:$I$501,"&lt;"&amp;I344,$V$2:$V$501,"&lt;&gt;AdBlue",$V$2:$V$501,"&lt;&gt;Other"),""))</f>
        <v/>
      </c>
      <c r="AA344" s="32" t="str">
        <f aca="false">IF(OR(Z344="",N(Z344)=0),"",I344-Z344)</f>
        <v/>
      </c>
      <c r="AB344" s="32" t="str">
        <f aca="false">IF(OR(R344="",TRIM(I344&amp;"")="",X344=""),"",IFERROR(_xlfn.MAXIFS($I$2:$I$501,$R$2:$R$501,R344,$X$2:$X$501,"&lt;"&amp;X344),""))</f>
        <v/>
      </c>
      <c r="AC344" s="32" t="str">
        <f aca="false">IF(V344="Other","Not fuel, ","")&amp;IFERROR(IF(AND(T344&lt;&gt;"",OR(AND(V344="Diesel",T344&lt;&gt;"Diesel"),AND(V344="Petrol",T344&lt;&gt;"Petrol",T344&lt;&gt;"Plug-in hybrid"),AND(V344="Electric",T344&lt;&gt;"Electric",T344&lt;&gt;"Plug-in hybrid"))),"Wrong fuel for this van, ",""),"")&amp;IFERROR(IF(AND(OR(V344="Diesel",V344="Petrol"),N(U344)&gt;0,G344*1&gt;N(U344)*(1+TankMargin)),"More than the tank holds, ",""),"")&amp;IF(AND(TRIM(D344&amp;"")&lt;&gt;"",Q344&lt;&gt;"",SUBSTITUTE(UPPER(Q344)," ","")&lt;&gt;R344),"Card used in another van, ","")&amp;IF(AND(TRIM(D344&amp;"")&lt;&gt;"",S344=0),"Not one of your vans, ","")&amp;IF(AND(A344&lt;&gt;"",R344="",O344&lt;&gt;"",P344=0),"Card not on your Vans list, ","")&amp;IF(N(Y344)&gt;1,"Filled twice that day, ","")&amp;IFERROR(IF(AND(AA344&lt;&gt;"",AA344&lt;MinMiles),"Only "&amp;TEXT(AA344,"#,##0")&amp;" miles since the previous fill, ",""),"")&amp;IFERROR(IF(AND(AB344&lt;&gt;"",N(AB344)&gt;0,I344*1&lt;N(AB344)),"Pump mileage lower than before, ",""),"")&amp;IFERROR(IF(AND(TRIM(I344&amp;"")&lt;&gt;"",TRIM(K344&amp;"")&lt;&gt;"",ABS(I344*1-K344*1)&gt;MileTolerance),"Pump mileage off from the odometer, ",""),"")&amp;IF(J344="No","No receipt from the driver, ","")&amp;IFERROR(IF(AND(W344&lt;&gt;"",OR(W344&lt;DayStart,W344&gt;DayEnd)),"Outside working hours, ",""),"")&amp;IFERROR(IF(AND(X344&lt;&gt;"",WEEKDAY(X344,2)=6,FlagSat="Yes"),"Saturday, ",""),"")&amp;IFERROR(IF(AND(X344&lt;&gt;"",WEEKDAY(X344,2)=7,FlagSun="Yes"),"Sunday, ",""),"")&amp;IF(AND(FlagPremium="Yes",OR(V344="Diesel",V344="Petrol"),OR(ISNUMBER(SEARCH("super",F344)),ISNUMBER(SEARCH("premium",F344)),ISNUMBER(SEARCH("ultimate",F344)),ISNUMBER(SEARCH("v-power",F344)),ISNUMBER(SEARCH("momentum",F344)),ISNUMBER(SEARCH("supreme",F344)))),"Premium fuel, ","")</f>
        <v/>
      </c>
      <c r="AD344" s="32" t="n">
        <f aca="false">IF(AC344="",0,1)</f>
        <v>0</v>
      </c>
      <c r="AE344" s="32" t="n">
        <f aca="false">IF(A344="",0,1)</f>
        <v>0</v>
      </c>
    </row>
    <row r="345" customFormat="false" ht="15" hidden="false" customHeight="false" outlineLevel="0" collapsed="false">
      <c r="A345" s="24"/>
      <c r="B345" s="25"/>
      <c r="C345" s="21"/>
      <c r="D345" s="19"/>
      <c r="E345" s="19"/>
      <c r="F345" s="19"/>
      <c r="G345" s="26"/>
      <c r="H345" s="27"/>
      <c r="I345" s="28"/>
      <c r="J345" s="19"/>
      <c r="K345" s="28"/>
      <c r="L345" s="29" t="str">
        <f aca="false">IF(AC345="","",LEFT(AC345,LEN(AC345)-2))</f>
        <v/>
      </c>
      <c r="M345" s="30"/>
      <c r="N345" s="30"/>
      <c r="O345" s="32" t="str">
        <f aca="false">IF(TRIM(C345&amp;"")="","",RIGHT(SUBSTITUTE(SUBSTITUTE(C345&amp;""," ",""),"*",""),4))</f>
        <v/>
      </c>
      <c r="P345" s="32" t="n">
        <f aca="false">IF(O345="",0,IFERROR(MATCH(O345,Vans!$D$2:$D$51,0),IFERROR(MATCH(VALUE(O345),Vans!$D$2:$D$51,0),0)))</f>
        <v>0</v>
      </c>
      <c r="Q345" s="32" t="str">
        <f aca="false">IF(P345=0,"",INDEX(Vans!$A$2:$A$51,P345)&amp;"")</f>
        <v/>
      </c>
      <c r="R345" s="32" t="str">
        <f aca="false">IF(A345="","",IF(TRIM(D345&amp;"")&lt;&gt;"",SUBSTITUTE(UPPER(TRIM(D345&amp;""))," ",""),SUBSTITUTE(UPPER(Q345)," ","")))</f>
        <v/>
      </c>
      <c r="S345" s="32" t="n">
        <f aca="false">IF(R345="",0,IFERROR(MATCH(R345,Vans!$G$2:$G$51,0),0))</f>
        <v>0</v>
      </c>
      <c r="T345" s="32" t="str">
        <f aca="false">IF(S345=0,"",INDEX(Vans!$B$2:$B$51,S345)&amp;"")</f>
        <v/>
      </c>
      <c r="U345" s="32" t="str">
        <f aca="false">IF(S345=0,"",INDEX(Vans!$C$2:$C$51,S345))</f>
        <v/>
      </c>
      <c r="V345" s="32" t="str">
        <f aca="false">IF(TRIM(F345&amp;"")="","",IF(ISNUMBER(SEARCH("adblue",F345)),"AdBlue",IF(OR(ISNUMBER(SEARCH("diesel",F345)),ISNUMBER(SEARCH("derv",F345)),ISNUMBER(SEARCH("ulsd",F345))),"Diesel",IF(OR(ISNUMBER(SEARCH("unleaded",F345)),ISNUMBER(SEARCH("petrol",F345)),ISNUMBER(SEARCH("ulp",F345))),"Petrol",IF(OR(ISNUMBER(SEARCH("electric",F345)),ISNUMBER(SEARCH("charg",F345)),ISNUMBER(SEARCH("kwh",F345))),"Electric","Other")))))</f>
        <v/>
      </c>
      <c r="W345" s="34" t="str">
        <f aca="false">IF(TRIM(B345&amp;"")&lt;&gt;"",IFERROR(MOD(B345*1,1),""),IF(A345="","",IFERROR(IF(MOD(A345*1,1)&gt;0,MOD(A345*1,1),""),"")))</f>
        <v/>
      </c>
      <c r="X345" s="35" t="str">
        <f aca="false">IF(A345="","",IFERROR(INT(A345*1),""))</f>
        <v/>
      </c>
      <c r="Y345" s="32" t="str">
        <f aca="false">IF(OR(X345="",NOT(OR(V345="Diesel",V345="Petrol"))),"",MAX(IF(O345="",0,COUNTIFS($O$2:$O$501,O345,$X$2:$X$501,X345,$V$2:$V$501,"Diesel")+COUNTIFS($O$2:$O$501,O345,$X$2:$X$501,X345,$V$2:$V$501,"Petrol")),IF(R345="",0,COUNTIFS($R$2:$R$501,R345,$X$2:$X$501,X345,$V$2:$V$501,"Diesel")+COUNTIFS($R$2:$R$501,R345,$X$2:$X$501,X345,$V$2:$V$501,"Petrol"))))</f>
        <v/>
      </c>
      <c r="Z345" s="32" t="str">
        <f aca="false">IF(OR(R345="",TRIM(I345&amp;"")="",NOT(OR(V345="Diesel",V345="Petrol"))),"",IFERROR(_xlfn.MAXIFS($I$2:$I$501,$R$2:$R$501,R345,$I$2:$I$501,"&lt;"&amp;I345,$V$2:$V$501,"&lt;&gt;AdBlue",$V$2:$V$501,"&lt;&gt;Other"),""))</f>
        <v/>
      </c>
      <c r="AA345" s="32" t="str">
        <f aca="false">IF(OR(Z345="",N(Z345)=0),"",I345-Z345)</f>
        <v/>
      </c>
      <c r="AB345" s="32" t="str">
        <f aca="false">IF(OR(R345="",TRIM(I345&amp;"")="",X345=""),"",IFERROR(_xlfn.MAXIFS($I$2:$I$501,$R$2:$R$501,R345,$X$2:$X$501,"&lt;"&amp;X345),""))</f>
        <v/>
      </c>
      <c r="AC345" s="32" t="str">
        <f aca="false">IF(V345="Other","Not fuel, ","")&amp;IFERROR(IF(AND(T345&lt;&gt;"",OR(AND(V345="Diesel",T345&lt;&gt;"Diesel"),AND(V345="Petrol",T345&lt;&gt;"Petrol",T345&lt;&gt;"Plug-in hybrid"),AND(V345="Electric",T345&lt;&gt;"Electric",T345&lt;&gt;"Plug-in hybrid"))),"Wrong fuel for this van, ",""),"")&amp;IFERROR(IF(AND(OR(V345="Diesel",V345="Petrol"),N(U345)&gt;0,G345*1&gt;N(U345)*(1+TankMargin)),"More than the tank holds, ",""),"")&amp;IF(AND(TRIM(D345&amp;"")&lt;&gt;"",Q345&lt;&gt;"",SUBSTITUTE(UPPER(Q345)," ","")&lt;&gt;R345),"Card used in another van, ","")&amp;IF(AND(TRIM(D345&amp;"")&lt;&gt;"",S345=0),"Not one of your vans, ","")&amp;IF(AND(A345&lt;&gt;"",R345="",O345&lt;&gt;"",P345=0),"Card not on your Vans list, ","")&amp;IF(N(Y345)&gt;1,"Filled twice that day, ","")&amp;IFERROR(IF(AND(AA345&lt;&gt;"",AA345&lt;MinMiles),"Only "&amp;TEXT(AA345,"#,##0")&amp;" miles since the previous fill, ",""),"")&amp;IFERROR(IF(AND(AB345&lt;&gt;"",N(AB345)&gt;0,I345*1&lt;N(AB345)),"Pump mileage lower than before, ",""),"")&amp;IFERROR(IF(AND(TRIM(I345&amp;"")&lt;&gt;"",TRIM(K345&amp;"")&lt;&gt;"",ABS(I345*1-K345*1)&gt;MileTolerance),"Pump mileage off from the odometer, ",""),"")&amp;IF(J345="No","No receipt from the driver, ","")&amp;IFERROR(IF(AND(W345&lt;&gt;"",OR(W345&lt;DayStart,W345&gt;DayEnd)),"Outside working hours, ",""),"")&amp;IFERROR(IF(AND(X345&lt;&gt;"",WEEKDAY(X345,2)=6,FlagSat="Yes"),"Saturday, ",""),"")&amp;IFERROR(IF(AND(X345&lt;&gt;"",WEEKDAY(X345,2)=7,FlagSun="Yes"),"Sunday, ",""),"")&amp;IF(AND(FlagPremium="Yes",OR(V345="Diesel",V345="Petrol"),OR(ISNUMBER(SEARCH("super",F345)),ISNUMBER(SEARCH("premium",F345)),ISNUMBER(SEARCH("ultimate",F345)),ISNUMBER(SEARCH("v-power",F345)),ISNUMBER(SEARCH("momentum",F345)),ISNUMBER(SEARCH("supreme",F345)))),"Premium fuel, ","")</f>
        <v/>
      </c>
      <c r="AD345" s="32" t="n">
        <f aca="false">IF(AC345="",0,1)</f>
        <v>0</v>
      </c>
      <c r="AE345" s="32" t="n">
        <f aca="false">IF(A345="",0,1)</f>
        <v>0</v>
      </c>
    </row>
    <row r="346" customFormat="false" ht="15" hidden="false" customHeight="false" outlineLevel="0" collapsed="false">
      <c r="A346" s="24"/>
      <c r="B346" s="25"/>
      <c r="C346" s="21"/>
      <c r="D346" s="19"/>
      <c r="E346" s="19"/>
      <c r="F346" s="19"/>
      <c r="G346" s="26"/>
      <c r="H346" s="27"/>
      <c r="I346" s="28"/>
      <c r="J346" s="19"/>
      <c r="K346" s="28"/>
      <c r="L346" s="29" t="str">
        <f aca="false">IF(AC346="","",LEFT(AC346,LEN(AC346)-2))</f>
        <v/>
      </c>
      <c r="M346" s="30"/>
      <c r="N346" s="30"/>
      <c r="O346" s="32" t="str">
        <f aca="false">IF(TRIM(C346&amp;"")="","",RIGHT(SUBSTITUTE(SUBSTITUTE(C346&amp;""," ",""),"*",""),4))</f>
        <v/>
      </c>
      <c r="P346" s="32" t="n">
        <f aca="false">IF(O346="",0,IFERROR(MATCH(O346,Vans!$D$2:$D$51,0),IFERROR(MATCH(VALUE(O346),Vans!$D$2:$D$51,0),0)))</f>
        <v>0</v>
      </c>
      <c r="Q346" s="32" t="str">
        <f aca="false">IF(P346=0,"",INDEX(Vans!$A$2:$A$51,P346)&amp;"")</f>
        <v/>
      </c>
      <c r="R346" s="32" t="str">
        <f aca="false">IF(A346="","",IF(TRIM(D346&amp;"")&lt;&gt;"",SUBSTITUTE(UPPER(TRIM(D346&amp;""))," ",""),SUBSTITUTE(UPPER(Q346)," ","")))</f>
        <v/>
      </c>
      <c r="S346" s="32" t="n">
        <f aca="false">IF(R346="",0,IFERROR(MATCH(R346,Vans!$G$2:$G$51,0),0))</f>
        <v>0</v>
      </c>
      <c r="T346" s="32" t="str">
        <f aca="false">IF(S346=0,"",INDEX(Vans!$B$2:$B$51,S346)&amp;"")</f>
        <v/>
      </c>
      <c r="U346" s="32" t="str">
        <f aca="false">IF(S346=0,"",INDEX(Vans!$C$2:$C$51,S346))</f>
        <v/>
      </c>
      <c r="V346" s="32" t="str">
        <f aca="false">IF(TRIM(F346&amp;"")="","",IF(ISNUMBER(SEARCH("adblue",F346)),"AdBlue",IF(OR(ISNUMBER(SEARCH("diesel",F346)),ISNUMBER(SEARCH("derv",F346)),ISNUMBER(SEARCH("ulsd",F346))),"Diesel",IF(OR(ISNUMBER(SEARCH("unleaded",F346)),ISNUMBER(SEARCH("petrol",F346)),ISNUMBER(SEARCH("ulp",F346))),"Petrol",IF(OR(ISNUMBER(SEARCH("electric",F346)),ISNUMBER(SEARCH("charg",F346)),ISNUMBER(SEARCH("kwh",F346))),"Electric","Other")))))</f>
        <v/>
      </c>
      <c r="W346" s="34" t="str">
        <f aca="false">IF(TRIM(B346&amp;"")&lt;&gt;"",IFERROR(MOD(B346*1,1),""),IF(A346="","",IFERROR(IF(MOD(A346*1,1)&gt;0,MOD(A346*1,1),""),"")))</f>
        <v/>
      </c>
      <c r="X346" s="35" t="str">
        <f aca="false">IF(A346="","",IFERROR(INT(A346*1),""))</f>
        <v/>
      </c>
      <c r="Y346" s="32" t="str">
        <f aca="false">IF(OR(X346="",NOT(OR(V346="Diesel",V346="Petrol"))),"",MAX(IF(O346="",0,COUNTIFS($O$2:$O$501,O346,$X$2:$X$501,X346,$V$2:$V$501,"Diesel")+COUNTIFS($O$2:$O$501,O346,$X$2:$X$501,X346,$V$2:$V$501,"Petrol")),IF(R346="",0,COUNTIFS($R$2:$R$501,R346,$X$2:$X$501,X346,$V$2:$V$501,"Diesel")+COUNTIFS($R$2:$R$501,R346,$X$2:$X$501,X346,$V$2:$V$501,"Petrol"))))</f>
        <v/>
      </c>
      <c r="Z346" s="32" t="str">
        <f aca="false">IF(OR(R346="",TRIM(I346&amp;"")="",NOT(OR(V346="Diesel",V346="Petrol"))),"",IFERROR(_xlfn.MAXIFS($I$2:$I$501,$R$2:$R$501,R346,$I$2:$I$501,"&lt;"&amp;I346,$V$2:$V$501,"&lt;&gt;AdBlue",$V$2:$V$501,"&lt;&gt;Other"),""))</f>
        <v/>
      </c>
      <c r="AA346" s="32" t="str">
        <f aca="false">IF(OR(Z346="",N(Z346)=0),"",I346-Z346)</f>
        <v/>
      </c>
      <c r="AB346" s="32" t="str">
        <f aca="false">IF(OR(R346="",TRIM(I346&amp;"")="",X346=""),"",IFERROR(_xlfn.MAXIFS($I$2:$I$501,$R$2:$R$501,R346,$X$2:$X$501,"&lt;"&amp;X346),""))</f>
        <v/>
      </c>
      <c r="AC346" s="32" t="str">
        <f aca="false">IF(V346="Other","Not fuel, ","")&amp;IFERROR(IF(AND(T346&lt;&gt;"",OR(AND(V346="Diesel",T346&lt;&gt;"Diesel"),AND(V346="Petrol",T346&lt;&gt;"Petrol",T346&lt;&gt;"Plug-in hybrid"),AND(V346="Electric",T346&lt;&gt;"Electric",T346&lt;&gt;"Plug-in hybrid"))),"Wrong fuel for this van, ",""),"")&amp;IFERROR(IF(AND(OR(V346="Diesel",V346="Petrol"),N(U346)&gt;0,G346*1&gt;N(U346)*(1+TankMargin)),"More than the tank holds, ",""),"")&amp;IF(AND(TRIM(D346&amp;"")&lt;&gt;"",Q346&lt;&gt;"",SUBSTITUTE(UPPER(Q346)," ","")&lt;&gt;R346),"Card used in another van, ","")&amp;IF(AND(TRIM(D346&amp;"")&lt;&gt;"",S346=0),"Not one of your vans, ","")&amp;IF(AND(A346&lt;&gt;"",R346="",O346&lt;&gt;"",P346=0),"Card not on your Vans list, ","")&amp;IF(N(Y346)&gt;1,"Filled twice that day, ","")&amp;IFERROR(IF(AND(AA346&lt;&gt;"",AA346&lt;MinMiles),"Only "&amp;TEXT(AA346,"#,##0")&amp;" miles since the previous fill, ",""),"")&amp;IFERROR(IF(AND(AB346&lt;&gt;"",N(AB346)&gt;0,I346*1&lt;N(AB346)),"Pump mileage lower than before, ",""),"")&amp;IFERROR(IF(AND(TRIM(I346&amp;"")&lt;&gt;"",TRIM(K346&amp;"")&lt;&gt;"",ABS(I346*1-K346*1)&gt;MileTolerance),"Pump mileage off from the odometer, ",""),"")&amp;IF(J346="No","No receipt from the driver, ","")&amp;IFERROR(IF(AND(W346&lt;&gt;"",OR(W346&lt;DayStart,W346&gt;DayEnd)),"Outside working hours, ",""),"")&amp;IFERROR(IF(AND(X346&lt;&gt;"",WEEKDAY(X346,2)=6,FlagSat="Yes"),"Saturday, ",""),"")&amp;IFERROR(IF(AND(X346&lt;&gt;"",WEEKDAY(X346,2)=7,FlagSun="Yes"),"Sunday, ",""),"")&amp;IF(AND(FlagPremium="Yes",OR(V346="Diesel",V346="Petrol"),OR(ISNUMBER(SEARCH("super",F346)),ISNUMBER(SEARCH("premium",F346)),ISNUMBER(SEARCH("ultimate",F346)),ISNUMBER(SEARCH("v-power",F346)),ISNUMBER(SEARCH("momentum",F346)),ISNUMBER(SEARCH("supreme",F346)))),"Premium fuel, ","")</f>
        <v/>
      </c>
      <c r="AD346" s="32" t="n">
        <f aca="false">IF(AC346="",0,1)</f>
        <v>0</v>
      </c>
      <c r="AE346" s="32" t="n">
        <f aca="false">IF(A346="",0,1)</f>
        <v>0</v>
      </c>
    </row>
    <row r="347" customFormat="false" ht="15" hidden="false" customHeight="false" outlineLevel="0" collapsed="false">
      <c r="A347" s="24"/>
      <c r="B347" s="25"/>
      <c r="C347" s="21"/>
      <c r="D347" s="19"/>
      <c r="E347" s="19"/>
      <c r="F347" s="19"/>
      <c r="G347" s="26"/>
      <c r="H347" s="27"/>
      <c r="I347" s="28"/>
      <c r="J347" s="19"/>
      <c r="K347" s="28"/>
      <c r="L347" s="29" t="str">
        <f aca="false">IF(AC347="","",LEFT(AC347,LEN(AC347)-2))</f>
        <v/>
      </c>
      <c r="M347" s="30"/>
      <c r="N347" s="30"/>
      <c r="O347" s="32" t="str">
        <f aca="false">IF(TRIM(C347&amp;"")="","",RIGHT(SUBSTITUTE(SUBSTITUTE(C347&amp;""," ",""),"*",""),4))</f>
        <v/>
      </c>
      <c r="P347" s="32" t="n">
        <f aca="false">IF(O347="",0,IFERROR(MATCH(O347,Vans!$D$2:$D$51,0),IFERROR(MATCH(VALUE(O347),Vans!$D$2:$D$51,0),0)))</f>
        <v>0</v>
      </c>
      <c r="Q347" s="32" t="str">
        <f aca="false">IF(P347=0,"",INDEX(Vans!$A$2:$A$51,P347)&amp;"")</f>
        <v/>
      </c>
      <c r="R347" s="32" t="str">
        <f aca="false">IF(A347="","",IF(TRIM(D347&amp;"")&lt;&gt;"",SUBSTITUTE(UPPER(TRIM(D347&amp;""))," ",""),SUBSTITUTE(UPPER(Q347)," ","")))</f>
        <v/>
      </c>
      <c r="S347" s="32" t="n">
        <f aca="false">IF(R347="",0,IFERROR(MATCH(R347,Vans!$G$2:$G$51,0),0))</f>
        <v>0</v>
      </c>
      <c r="T347" s="32" t="str">
        <f aca="false">IF(S347=0,"",INDEX(Vans!$B$2:$B$51,S347)&amp;"")</f>
        <v/>
      </c>
      <c r="U347" s="32" t="str">
        <f aca="false">IF(S347=0,"",INDEX(Vans!$C$2:$C$51,S347))</f>
        <v/>
      </c>
      <c r="V347" s="32" t="str">
        <f aca="false">IF(TRIM(F347&amp;"")="","",IF(ISNUMBER(SEARCH("adblue",F347)),"AdBlue",IF(OR(ISNUMBER(SEARCH("diesel",F347)),ISNUMBER(SEARCH("derv",F347)),ISNUMBER(SEARCH("ulsd",F347))),"Diesel",IF(OR(ISNUMBER(SEARCH("unleaded",F347)),ISNUMBER(SEARCH("petrol",F347)),ISNUMBER(SEARCH("ulp",F347))),"Petrol",IF(OR(ISNUMBER(SEARCH("electric",F347)),ISNUMBER(SEARCH("charg",F347)),ISNUMBER(SEARCH("kwh",F347))),"Electric","Other")))))</f>
        <v/>
      </c>
      <c r="W347" s="34" t="str">
        <f aca="false">IF(TRIM(B347&amp;"")&lt;&gt;"",IFERROR(MOD(B347*1,1),""),IF(A347="","",IFERROR(IF(MOD(A347*1,1)&gt;0,MOD(A347*1,1),""),"")))</f>
        <v/>
      </c>
      <c r="X347" s="35" t="str">
        <f aca="false">IF(A347="","",IFERROR(INT(A347*1),""))</f>
        <v/>
      </c>
      <c r="Y347" s="32" t="str">
        <f aca="false">IF(OR(X347="",NOT(OR(V347="Diesel",V347="Petrol"))),"",MAX(IF(O347="",0,COUNTIFS($O$2:$O$501,O347,$X$2:$X$501,X347,$V$2:$V$501,"Diesel")+COUNTIFS($O$2:$O$501,O347,$X$2:$X$501,X347,$V$2:$V$501,"Petrol")),IF(R347="",0,COUNTIFS($R$2:$R$501,R347,$X$2:$X$501,X347,$V$2:$V$501,"Diesel")+COUNTIFS($R$2:$R$501,R347,$X$2:$X$501,X347,$V$2:$V$501,"Petrol"))))</f>
        <v/>
      </c>
      <c r="Z347" s="32" t="str">
        <f aca="false">IF(OR(R347="",TRIM(I347&amp;"")="",NOT(OR(V347="Diesel",V347="Petrol"))),"",IFERROR(_xlfn.MAXIFS($I$2:$I$501,$R$2:$R$501,R347,$I$2:$I$501,"&lt;"&amp;I347,$V$2:$V$501,"&lt;&gt;AdBlue",$V$2:$V$501,"&lt;&gt;Other"),""))</f>
        <v/>
      </c>
      <c r="AA347" s="32" t="str">
        <f aca="false">IF(OR(Z347="",N(Z347)=0),"",I347-Z347)</f>
        <v/>
      </c>
      <c r="AB347" s="32" t="str">
        <f aca="false">IF(OR(R347="",TRIM(I347&amp;"")="",X347=""),"",IFERROR(_xlfn.MAXIFS($I$2:$I$501,$R$2:$R$501,R347,$X$2:$X$501,"&lt;"&amp;X347),""))</f>
        <v/>
      </c>
      <c r="AC347" s="32" t="str">
        <f aca="false">IF(V347="Other","Not fuel, ","")&amp;IFERROR(IF(AND(T347&lt;&gt;"",OR(AND(V347="Diesel",T347&lt;&gt;"Diesel"),AND(V347="Petrol",T347&lt;&gt;"Petrol",T347&lt;&gt;"Plug-in hybrid"),AND(V347="Electric",T347&lt;&gt;"Electric",T347&lt;&gt;"Plug-in hybrid"))),"Wrong fuel for this van, ",""),"")&amp;IFERROR(IF(AND(OR(V347="Diesel",V347="Petrol"),N(U347)&gt;0,G347*1&gt;N(U347)*(1+TankMargin)),"More than the tank holds, ",""),"")&amp;IF(AND(TRIM(D347&amp;"")&lt;&gt;"",Q347&lt;&gt;"",SUBSTITUTE(UPPER(Q347)," ","")&lt;&gt;R347),"Card used in another van, ","")&amp;IF(AND(TRIM(D347&amp;"")&lt;&gt;"",S347=0),"Not one of your vans, ","")&amp;IF(AND(A347&lt;&gt;"",R347="",O347&lt;&gt;"",P347=0),"Card not on your Vans list, ","")&amp;IF(N(Y347)&gt;1,"Filled twice that day, ","")&amp;IFERROR(IF(AND(AA347&lt;&gt;"",AA347&lt;MinMiles),"Only "&amp;TEXT(AA347,"#,##0")&amp;" miles since the previous fill, ",""),"")&amp;IFERROR(IF(AND(AB347&lt;&gt;"",N(AB347)&gt;0,I347*1&lt;N(AB347)),"Pump mileage lower than before, ",""),"")&amp;IFERROR(IF(AND(TRIM(I347&amp;"")&lt;&gt;"",TRIM(K347&amp;"")&lt;&gt;"",ABS(I347*1-K347*1)&gt;MileTolerance),"Pump mileage off from the odometer, ",""),"")&amp;IF(J347="No","No receipt from the driver, ","")&amp;IFERROR(IF(AND(W347&lt;&gt;"",OR(W347&lt;DayStart,W347&gt;DayEnd)),"Outside working hours, ",""),"")&amp;IFERROR(IF(AND(X347&lt;&gt;"",WEEKDAY(X347,2)=6,FlagSat="Yes"),"Saturday, ",""),"")&amp;IFERROR(IF(AND(X347&lt;&gt;"",WEEKDAY(X347,2)=7,FlagSun="Yes"),"Sunday, ",""),"")&amp;IF(AND(FlagPremium="Yes",OR(V347="Diesel",V347="Petrol"),OR(ISNUMBER(SEARCH("super",F347)),ISNUMBER(SEARCH("premium",F347)),ISNUMBER(SEARCH("ultimate",F347)),ISNUMBER(SEARCH("v-power",F347)),ISNUMBER(SEARCH("momentum",F347)),ISNUMBER(SEARCH("supreme",F347)))),"Premium fuel, ","")</f>
        <v/>
      </c>
      <c r="AD347" s="32" t="n">
        <f aca="false">IF(AC347="",0,1)</f>
        <v>0</v>
      </c>
      <c r="AE347" s="32" t="n">
        <f aca="false">IF(A347="",0,1)</f>
        <v>0</v>
      </c>
    </row>
    <row r="348" customFormat="false" ht="15" hidden="false" customHeight="false" outlineLevel="0" collapsed="false">
      <c r="A348" s="24"/>
      <c r="B348" s="25"/>
      <c r="C348" s="21"/>
      <c r="D348" s="19"/>
      <c r="E348" s="19"/>
      <c r="F348" s="19"/>
      <c r="G348" s="26"/>
      <c r="H348" s="27"/>
      <c r="I348" s="28"/>
      <c r="J348" s="19"/>
      <c r="K348" s="28"/>
      <c r="L348" s="29" t="str">
        <f aca="false">IF(AC348="","",LEFT(AC348,LEN(AC348)-2))</f>
        <v/>
      </c>
      <c r="M348" s="30"/>
      <c r="N348" s="30"/>
      <c r="O348" s="32" t="str">
        <f aca="false">IF(TRIM(C348&amp;"")="","",RIGHT(SUBSTITUTE(SUBSTITUTE(C348&amp;""," ",""),"*",""),4))</f>
        <v/>
      </c>
      <c r="P348" s="32" t="n">
        <f aca="false">IF(O348="",0,IFERROR(MATCH(O348,Vans!$D$2:$D$51,0),IFERROR(MATCH(VALUE(O348),Vans!$D$2:$D$51,0),0)))</f>
        <v>0</v>
      </c>
      <c r="Q348" s="32" t="str">
        <f aca="false">IF(P348=0,"",INDEX(Vans!$A$2:$A$51,P348)&amp;"")</f>
        <v/>
      </c>
      <c r="R348" s="32" t="str">
        <f aca="false">IF(A348="","",IF(TRIM(D348&amp;"")&lt;&gt;"",SUBSTITUTE(UPPER(TRIM(D348&amp;""))," ",""),SUBSTITUTE(UPPER(Q348)," ","")))</f>
        <v/>
      </c>
      <c r="S348" s="32" t="n">
        <f aca="false">IF(R348="",0,IFERROR(MATCH(R348,Vans!$G$2:$G$51,0),0))</f>
        <v>0</v>
      </c>
      <c r="T348" s="32" t="str">
        <f aca="false">IF(S348=0,"",INDEX(Vans!$B$2:$B$51,S348)&amp;"")</f>
        <v/>
      </c>
      <c r="U348" s="32" t="str">
        <f aca="false">IF(S348=0,"",INDEX(Vans!$C$2:$C$51,S348))</f>
        <v/>
      </c>
      <c r="V348" s="32" t="str">
        <f aca="false">IF(TRIM(F348&amp;"")="","",IF(ISNUMBER(SEARCH("adblue",F348)),"AdBlue",IF(OR(ISNUMBER(SEARCH("diesel",F348)),ISNUMBER(SEARCH("derv",F348)),ISNUMBER(SEARCH("ulsd",F348))),"Diesel",IF(OR(ISNUMBER(SEARCH("unleaded",F348)),ISNUMBER(SEARCH("petrol",F348)),ISNUMBER(SEARCH("ulp",F348))),"Petrol",IF(OR(ISNUMBER(SEARCH("electric",F348)),ISNUMBER(SEARCH("charg",F348)),ISNUMBER(SEARCH("kwh",F348))),"Electric","Other")))))</f>
        <v/>
      </c>
      <c r="W348" s="34" t="str">
        <f aca="false">IF(TRIM(B348&amp;"")&lt;&gt;"",IFERROR(MOD(B348*1,1),""),IF(A348="","",IFERROR(IF(MOD(A348*1,1)&gt;0,MOD(A348*1,1),""),"")))</f>
        <v/>
      </c>
      <c r="X348" s="35" t="str">
        <f aca="false">IF(A348="","",IFERROR(INT(A348*1),""))</f>
        <v/>
      </c>
      <c r="Y348" s="32" t="str">
        <f aca="false">IF(OR(X348="",NOT(OR(V348="Diesel",V348="Petrol"))),"",MAX(IF(O348="",0,COUNTIFS($O$2:$O$501,O348,$X$2:$X$501,X348,$V$2:$V$501,"Diesel")+COUNTIFS($O$2:$O$501,O348,$X$2:$X$501,X348,$V$2:$V$501,"Petrol")),IF(R348="",0,COUNTIFS($R$2:$R$501,R348,$X$2:$X$501,X348,$V$2:$V$501,"Diesel")+COUNTIFS($R$2:$R$501,R348,$X$2:$X$501,X348,$V$2:$V$501,"Petrol"))))</f>
        <v/>
      </c>
      <c r="Z348" s="32" t="str">
        <f aca="false">IF(OR(R348="",TRIM(I348&amp;"")="",NOT(OR(V348="Diesel",V348="Petrol"))),"",IFERROR(_xlfn.MAXIFS($I$2:$I$501,$R$2:$R$501,R348,$I$2:$I$501,"&lt;"&amp;I348,$V$2:$V$501,"&lt;&gt;AdBlue",$V$2:$V$501,"&lt;&gt;Other"),""))</f>
        <v/>
      </c>
      <c r="AA348" s="32" t="str">
        <f aca="false">IF(OR(Z348="",N(Z348)=0),"",I348-Z348)</f>
        <v/>
      </c>
      <c r="AB348" s="32" t="str">
        <f aca="false">IF(OR(R348="",TRIM(I348&amp;"")="",X348=""),"",IFERROR(_xlfn.MAXIFS($I$2:$I$501,$R$2:$R$501,R348,$X$2:$X$501,"&lt;"&amp;X348),""))</f>
        <v/>
      </c>
      <c r="AC348" s="32" t="str">
        <f aca="false">IF(V348="Other","Not fuel, ","")&amp;IFERROR(IF(AND(T348&lt;&gt;"",OR(AND(V348="Diesel",T348&lt;&gt;"Diesel"),AND(V348="Petrol",T348&lt;&gt;"Petrol",T348&lt;&gt;"Plug-in hybrid"),AND(V348="Electric",T348&lt;&gt;"Electric",T348&lt;&gt;"Plug-in hybrid"))),"Wrong fuel for this van, ",""),"")&amp;IFERROR(IF(AND(OR(V348="Diesel",V348="Petrol"),N(U348)&gt;0,G348*1&gt;N(U348)*(1+TankMargin)),"More than the tank holds, ",""),"")&amp;IF(AND(TRIM(D348&amp;"")&lt;&gt;"",Q348&lt;&gt;"",SUBSTITUTE(UPPER(Q348)," ","")&lt;&gt;R348),"Card used in another van, ","")&amp;IF(AND(TRIM(D348&amp;"")&lt;&gt;"",S348=0),"Not one of your vans, ","")&amp;IF(AND(A348&lt;&gt;"",R348="",O348&lt;&gt;"",P348=0),"Card not on your Vans list, ","")&amp;IF(N(Y348)&gt;1,"Filled twice that day, ","")&amp;IFERROR(IF(AND(AA348&lt;&gt;"",AA348&lt;MinMiles),"Only "&amp;TEXT(AA348,"#,##0")&amp;" miles since the previous fill, ",""),"")&amp;IFERROR(IF(AND(AB348&lt;&gt;"",N(AB348)&gt;0,I348*1&lt;N(AB348)),"Pump mileage lower than before, ",""),"")&amp;IFERROR(IF(AND(TRIM(I348&amp;"")&lt;&gt;"",TRIM(K348&amp;"")&lt;&gt;"",ABS(I348*1-K348*1)&gt;MileTolerance),"Pump mileage off from the odometer, ",""),"")&amp;IF(J348="No","No receipt from the driver, ","")&amp;IFERROR(IF(AND(W348&lt;&gt;"",OR(W348&lt;DayStart,W348&gt;DayEnd)),"Outside working hours, ",""),"")&amp;IFERROR(IF(AND(X348&lt;&gt;"",WEEKDAY(X348,2)=6,FlagSat="Yes"),"Saturday, ",""),"")&amp;IFERROR(IF(AND(X348&lt;&gt;"",WEEKDAY(X348,2)=7,FlagSun="Yes"),"Sunday, ",""),"")&amp;IF(AND(FlagPremium="Yes",OR(V348="Diesel",V348="Petrol"),OR(ISNUMBER(SEARCH("super",F348)),ISNUMBER(SEARCH("premium",F348)),ISNUMBER(SEARCH("ultimate",F348)),ISNUMBER(SEARCH("v-power",F348)),ISNUMBER(SEARCH("momentum",F348)),ISNUMBER(SEARCH("supreme",F348)))),"Premium fuel, ","")</f>
        <v/>
      </c>
      <c r="AD348" s="32" t="n">
        <f aca="false">IF(AC348="",0,1)</f>
        <v>0</v>
      </c>
      <c r="AE348" s="32" t="n">
        <f aca="false">IF(A348="",0,1)</f>
        <v>0</v>
      </c>
    </row>
    <row r="349" customFormat="false" ht="15" hidden="false" customHeight="false" outlineLevel="0" collapsed="false">
      <c r="A349" s="24"/>
      <c r="B349" s="25"/>
      <c r="C349" s="21"/>
      <c r="D349" s="19"/>
      <c r="E349" s="19"/>
      <c r="F349" s="19"/>
      <c r="G349" s="26"/>
      <c r="H349" s="27"/>
      <c r="I349" s="28"/>
      <c r="J349" s="19"/>
      <c r="K349" s="28"/>
      <c r="L349" s="29" t="str">
        <f aca="false">IF(AC349="","",LEFT(AC349,LEN(AC349)-2))</f>
        <v/>
      </c>
      <c r="M349" s="30"/>
      <c r="N349" s="30"/>
      <c r="O349" s="32" t="str">
        <f aca="false">IF(TRIM(C349&amp;"")="","",RIGHT(SUBSTITUTE(SUBSTITUTE(C349&amp;""," ",""),"*",""),4))</f>
        <v/>
      </c>
      <c r="P349" s="32" t="n">
        <f aca="false">IF(O349="",0,IFERROR(MATCH(O349,Vans!$D$2:$D$51,0),IFERROR(MATCH(VALUE(O349),Vans!$D$2:$D$51,0),0)))</f>
        <v>0</v>
      </c>
      <c r="Q349" s="32" t="str">
        <f aca="false">IF(P349=0,"",INDEX(Vans!$A$2:$A$51,P349)&amp;"")</f>
        <v/>
      </c>
      <c r="R349" s="32" t="str">
        <f aca="false">IF(A349="","",IF(TRIM(D349&amp;"")&lt;&gt;"",SUBSTITUTE(UPPER(TRIM(D349&amp;""))," ",""),SUBSTITUTE(UPPER(Q349)," ","")))</f>
        <v/>
      </c>
      <c r="S349" s="32" t="n">
        <f aca="false">IF(R349="",0,IFERROR(MATCH(R349,Vans!$G$2:$G$51,0),0))</f>
        <v>0</v>
      </c>
      <c r="T349" s="32" t="str">
        <f aca="false">IF(S349=0,"",INDEX(Vans!$B$2:$B$51,S349)&amp;"")</f>
        <v/>
      </c>
      <c r="U349" s="32" t="str">
        <f aca="false">IF(S349=0,"",INDEX(Vans!$C$2:$C$51,S349))</f>
        <v/>
      </c>
      <c r="V349" s="32" t="str">
        <f aca="false">IF(TRIM(F349&amp;"")="","",IF(ISNUMBER(SEARCH("adblue",F349)),"AdBlue",IF(OR(ISNUMBER(SEARCH("diesel",F349)),ISNUMBER(SEARCH("derv",F349)),ISNUMBER(SEARCH("ulsd",F349))),"Diesel",IF(OR(ISNUMBER(SEARCH("unleaded",F349)),ISNUMBER(SEARCH("petrol",F349)),ISNUMBER(SEARCH("ulp",F349))),"Petrol",IF(OR(ISNUMBER(SEARCH("electric",F349)),ISNUMBER(SEARCH("charg",F349)),ISNUMBER(SEARCH("kwh",F349))),"Electric","Other")))))</f>
        <v/>
      </c>
      <c r="W349" s="34" t="str">
        <f aca="false">IF(TRIM(B349&amp;"")&lt;&gt;"",IFERROR(MOD(B349*1,1),""),IF(A349="","",IFERROR(IF(MOD(A349*1,1)&gt;0,MOD(A349*1,1),""),"")))</f>
        <v/>
      </c>
      <c r="X349" s="35" t="str">
        <f aca="false">IF(A349="","",IFERROR(INT(A349*1),""))</f>
        <v/>
      </c>
      <c r="Y349" s="32" t="str">
        <f aca="false">IF(OR(X349="",NOT(OR(V349="Diesel",V349="Petrol"))),"",MAX(IF(O349="",0,COUNTIFS($O$2:$O$501,O349,$X$2:$X$501,X349,$V$2:$V$501,"Diesel")+COUNTIFS($O$2:$O$501,O349,$X$2:$X$501,X349,$V$2:$V$501,"Petrol")),IF(R349="",0,COUNTIFS($R$2:$R$501,R349,$X$2:$X$501,X349,$V$2:$V$501,"Diesel")+COUNTIFS($R$2:$R$501,R349,$X$2:$X$501,X349,$V$2:$V$501,"Petrol"))))</f>
        <v/>
      </c>
      <c r="Z349" s="32" t="str">
        <f aca="false">IF(OR(R349="",TRIM(I349&amp;"")="",NOT(OR(V349="Diesel",V349="Petrol"))),"",IFERROR(_xlfn.MAXIFS($I$2:$I$501,$R$2:$R$501,R349,$I$2:$I$501,"&lt;"&amp;I349,$V$2:$V$501,"&lt;&gt;AdBlue",$V$2:$V$501,"&lt;&gt;Other"),""))</f>
        <v/>
      </c>
      <c r="AA349" s="32" t="str">
        <f aca="false">IF(OR(Z349="",N(Z349)=0),"",I349-Z349)</f>
        <v/>
      </c>
      <c r="AB349" s="32" t="str">
        <f aca="false">IF(OR(R349="",TRIM(I349&amp;"")="",X349=""),"",IFERROR(_xlfn.MAXIFS($I$2:$I$501,$R$2:$R$501,R349,$X$2:$X$501,"&lt;"&amp;X349),""))</f>
        <v/>
      </c>
      <c r="AC349" s="32" t="str">
        <f aca="false">IF(V349="Other","Not fuel, ","")&amp;IFERROR(IF(AND(T349&lt;&gt;"",OR(AND(V349="Diesel",T349&lt;&gt;"Diesel"),AND(V349="Petrol",T349&lt;&gt;"Petrol",T349&lt;&gt;"Plug-in hybrid"),AND(V349="Electric",T349&lt;&gt;"Electric",T349&lt;&gt;"Plug-in hybrid"))),"Wrong fuel for this van, ",""),"")&amp;IFERROR(IF(AND(OR(V349="Diesel",V349="Petrol"),N(U349)&gt;0,G349*1&gt;N(U349)*(1+TankMargin)),"More than the tank holds, ",""),"")&amp;IF(AND(TRIM(D349&amp;"")&lt;&gt;"",Q349&lt;&gt;"",SUBSTITUTE(UPPER(Q349)," ","")&lt;&gt;R349),"Card used in another van, ","")&amp;IF(AND(TRIM(D349&amp;"")&lt;&gt;"",S349=0),"Not one of your vans, ","")&amp;IF(AND(A349&lt;&gt;"",R349="",O349&lt;&gt;"",P349=0),"Card not on your Vans list, ","")&amp;IF(N(Y349)&gt;1,"Filled twice that day, ","")&amp;IFERROR(IF(AND(AA349&lt;&gt;"",AA349&lt;MinMiles),"Only "&amp;TEXT(AA349,"#,##0")&amp;" miles since the previous fill, ",""),"")&amp;IFERROR(IF(AND(AB349&lt;&gt;"",N(AB349)&gt;0,I349*1&lt;N(AB349)),"Pump mileage lower than before, ",""),"")&amp;IFERROR(IF(AND(TRIM(I349&amp;"")&lt;&gt;"",TRIM(K349&amp;"")&lt;&gt;"",ABS(I349*1-K349*1)&gt;MileTolerance),"Pump mileage off from the odometer, ",""),"")&amp;IF(J349="No","No receipt from the driver, ","")&amp;IFERROR(IF(AND(W349&lt;&gt;"",OR(W349&lt;DayStart,W349&gt;DayEnd)),"Outside working hours, ",""),"")&amp;IFERROR(IF(AND(X349&lt;&gt;"",WEEKDAY(X349,2)=6,FlagSat="Yes"),"Saturday, ",""),"")&amp;IFERROR(IF(AND(X349&lt;&gt;"",WEEKDAY(X349,2)=7,FlagSun="Yes"),"Sunday, ",""),"")&amp;IF(AND(FlagPremium="Yes",OR(V349="Diesel",V349="Petrol"),OR(ISNUMBER(SEARCH("super",F349)),ISNUMBER(SEARCH("premium",F349)),ISNUMBER(SEARCH("ultimate",F349)),ISNUMBER(SEARCH("v-power",F349)),ISNUMBER(SEARCH("momentum",F349)),ISNUMBER(SEARCH("supreme",F349)))),"Premium fuel, ","")</f>
        <v/>
      </c>
      <c r="AD349" s="32" t="n">
        <f aca="false">IF(AC349="",0,1)</f>
        <v>0</v>
      </c>
      <c r="AE349" s="32" t="n">
        <f aca="false">IF(A349="",0,1)</f>
        <v>0</v>
      </c>
    </row>
    <row r="350" customFormat="false" ht="15" hidden="false" customHeight="false" outlineLevel="0" collapsed="false">
      <c r="A350" s="24"/>
      <c r="B350" s="25"/>
      <c r="C350" s="21"/>
      <c r="D350" s="19"/>
      <c r="E350" s="19"/>
      <c r="F350" s="19"/>
      <c r="G350" s="26"/>
      <c r="H350" s="27"/>
      <c r="I350" s="28"/>
      <c r="J350" s="19"/>
      <c r="K350" s="28"/>
      <c r="L350" s="29" t="str">
        <f aca="false">IF(AC350="","",LEFT(AC350,LEN(AC350)-2))</f>
        <v/>
      </c>
      <c r="M350" s="30"/>
      <c r="N350" s="30"/>
      <c r="O350" s="32" t="str">
        <f aca="false">IF(TRIM(C350&amp;"")="","",RIGHT(SUBSTITUTE(SUBSTITUTE(C350&amp;""," ",""),"*",""),4))</f>
        <v/>
      </c>
      <c r="P350" s="32" t="n">
        <f aca="false">IF(O350="",0,IFERROR(MATCH(O350,Vans!$D$2:$D$51,0),IFERROR(MATCH(VALUE(O350),Vans!$D$2:$D$51,0),0)))</f>
        <v>0</v>
      </c>
      <c r="Q350" s="32" t="str">
        <f aca="false">IF(P350=0,"",INDEX(Vans!$A$2:$A$51,P350)&amp;"")</f>
        <v/>
      </c>
      <c r="R350" s="32" t="str">
        <f aca="false">IF(A350="","",IF(TRIM(D350&amp;"")&lt;&gt;"",SUBSTITUTE(UPPER(TRIM(D350&amp;""))," ",""),SUBSTITUTE(UPPER(Q350)," ","")))</f>
        <v/>
      </c>
      <c r="S350" s="32" t="n">
        <f aca="false">IF(R350="",0,IFERROR(MATCH(R350,Vans!$G$2:$G$51,0),0))</f>
        <v>0</v>
      </c>
      <c r="T350" s="32" t="str">
        <f aca="false">IF(S350=0,"",INDEX(Vans!$B$2:$B$51,S350)&amp;"")</f>
        <v/>
      </c>
      <c r="U350" s="32" t="str">
        <f aca="false">IF(S350=0,"",INDEX(Vans!$C$2:$C$51,S350))</f>
        <v/>
      </c>
      <c r="V350" s="32" t="str">
        <f aca="false">IF(TRIM(F350&amp;"")="","",IF(ISNUMBER(SEARCH("adblue",F350)),"AdBlue",IF(OR(ISNUMBER(SEARCH("diesel",F350)),ISNUMBER(SEARCH("derv",F350)),ISNUMBER(SEARCH("ulsd",F350))),"Diesel",IF(OR(ISNUMBER(SEARCH("unleaded",F350)),ISNUMBER(SEARCH("petrol",F350)),ISNUMBER(SEARCH("ulp",F350))),"Petrol",IF(OR(ISNUMBER(SEARCH("electric",F350)),ISNUMBER(SEARCH("charg",F350)),ISNUMBER(SEARCH("kwh",F350))),"Electric","Other")))))</f>
        <v/>
      </c>
      <c r="W350" s="34" t="str">
        <f aca="false">IF(TRIM(B350&amp;"")&lt;&gt;"",IFERROR(MOD(B350*1,1),""),IF(A350="","",IFERROR(IF(MOD(A350*1,1)&gt;0,MOD(A350*1,1),""),"")))</f>
        <v/>
      </c>
      <c r="X350" s="35" t="str">
        <f aca="false">IF(A350="","",IFERROR(INT(A350*1),""))</f>
        <v/>
      </c>
      <c r="Y350" s="32" t="str">
        <f aca="false">IF(OR(X350="",NOT(OR(V350="Diesel",V350="Petrol"))),"",MAX(IF(O350="",0,COUNTIFS($O$2:$O$501,O350,$X$2:$X$501,X350,$V$2:$V$501,"Diesel")+COUNTIFS($O$2:$O$501,O350,$X$2:$X$501,X350,$V$2:$V$501,"Petrol")),IF(R350="",0,COUNTIFS($R$2:$R$501,R350,$X$2:$X$501,X350,$V$2:$V$501,"Diesel")+COUNTIFS($R$2:$R$501,R350,$X$2:$X$501,X350,$V$2:$V$501,"Petrol"))))</f>
        <v/>
      </c>
      <c r="Z350" s="32" t="str">
        <f aca="false">IF(OR(R350="",TRIM(I350&amp;"")="",NOT(OR(V350="Diesel",V350="Petrol"))),"",IFERROR(_xlfn.MAXIFS($I$2:$I$501,$R$2:$R$501,R350,$I$2:$I$501,"&lt;"&amp;I350,$V$2:$V$501,"&lt;&gt;AdBlue",$V$2:$V$501,"&lt;&gt;Other"),""))</f>
        <v/>
      </c>
      <c r="AA350" s="32" t="str">
        <f aca="false">IF(OR(Z350="",N(Z350)=0),"",I350-Z350)</f>
        <v/>
      </c>
      <c r="AB350" s="32" t="str">
        <f aca="false">IF(OR(R350="",TRIM(I350&amp;"")="",X350=""),"",IFERROR(_xlfn.MAXIFS($I$2:$I$501,$R$2:$R$501,R350,$X$2:$X$501,"&lt;"&amp;X350),""))</f>
        <v/>
      </c>
      <c r="AC350" s="32" t="str">
        <f aca="false">IF(V350="Other","Not fuel, ","")&amp;IFERROR(IF(AND(T350&lt;&gt;"",OR(AND(V350="Diesel",T350&lt;&gt;"Diesel"),AND(V350="Petrol",T350&lt;&gt;"Petrol",T350&lt;&gt;"Plug-in hybrid"),AND(V350="Electric",T350&lt;&gt;"Electric",T350&lt;&gt;"Plug-in hybrid"))),"Wrong fuel for this van, ",""),"")&amp;IFERROR(IF(AND(OR(V350="Diesel",V350="Petrol"),N(U350)&gt;0,G350*1&gt;N(U350)*(1+TankMargin)),"More than the tank holds, ",""),"")&amp;IF(AND(TRIM(D350&amp;"")&lt;&gt;"",Q350&lt;&gt;"",SUBSTITUTE(UPPER(Q350)," ","")&lt;&gt;R350),"Card used in another van, ","")&amp;IF(AND(TRIM(D350&amp;"")&lt;&gt;"",S350=0),"Not one of your vans, ","")&amp;IF(AND(A350&lt;&gt;"",R350="",O350&lt;&gt;"",P350=0),"Card not on your Vans list, ","")&amp;IF(N(Y350)&gt;1,"Filled twice that day, ","")&amp;IFERROR(IF(AND(AA350&lt;&gt;"",AA350&lt;MinMiles),"Only "&amp;TEXT(AA350,"#,##0")&amp;" miles since the previous fill, ",""),"")&amp;IFERROR(IF(AND(AB350&lt;&gt;"",N(AB350)&gt;0,I350*1&lt;N(AB350)),"Pump mileage lower than before, ",""),"")&amp;IFERROR(IF(AND(TRIM(I350&amp;"")&lt;&gt;"",TRIM(K350&amp;"")&lt;&gt;"",ABS(I350*1-K350*1)&gt;MileTolerance),"Pump mileage off from the odometer, ",""),"")&amp;IF(J350="No","No receipt from the driver, ","")&amp;IFERROR(IF(AND(W350&lt;&gt;"",OR(W350&lt;DayStart,W350&gt;DayEnd)),"Outside working hours, ",""),"")&amp;IFERROR(IF(AND(X350&lt;&gt;"",WEEKDAY(X350,2)=6,FlagSat="Yes"),"Saturday, ",""),"")&amp;IFERROR(IF(AND(X350&lt;&gt;"",WEEKDAY(X350,2)=7,FlagSun="Yes"),"Sunday, ",""),"")&amp;IF(AND(FlagPremium="Yes",OR(V350="Diesel",V350="Petrol"),OR(ISNUMBER(SEARCH("super",F350)),ISNUMBER(SEARCH("premium",F350)),ISNUMBER(SEARCH("ultimate",F350)),ISNUMBER(SEARCH("v-power",F350)),ISNUMBER(SEARCH("momentum",F350)),ISNUMBER(SEARCH("supreme",F350)))),"Premium fuel, ","")</f>
        <v/>
      </c>
      <c r="AD350" s="32" t="n">
        <f aca="false">IF(AC350="",0,1)</f>
        <v>0</v>
      </c>
      <c r="AE350" s="32" t="n">
        <f aca="false">IF(A350="",0,1)</f>
        <v>0</v>
      </c>
    </row>
    <row r="351" customFormat="false" ht="15" hidden="false" customHeight="false" outlineLevel="0" collapsed="false">
      <c r="A351" s="24"/>
      <c r="B351" s="25"/>
      <c r="C351" s="21"/>
      <c r="D351" s="19"/>
      <c r="E351" s="19"/>
      <c r="F351" s="19"/>
      <c r="G351" s="26"/>
      <c r="H351" s="27"/>
      <c r="I351" s="28"/>
      <c r="J351" s="19"/>
      <c r="K351" s="28"/>
      <c r="L351" s="29" t="str">
        <f aca="false">IF(AC351="","",LEFT(AC351,LEN(AC351)-2))</f>
        <v/>
      </c>
      <c r="M351" s="30"/>
      <c r="N351" s="30"/>
      <c r="O351" s="32" t="str">
        <f aca="false">IF(TRIM(C351&amp;"")="","",RIGHT(SUBSTITUTE(SUBSTITUTE(C351&amp;""," ",""),"*",""),4))</f>
        <v/>
      </c>
      <c r="P351" s="32" t="n">
        <f aca="false">IF(O351="",0,IFERROR(MATCH(O351,Vans!$D$2:$D$51,0),IFERROR(MATCH(VALUE(O351),Vans!$D$2:$D$51,0),0)))</f>
        <v>0</v>
      </c>
      <c r="Q351" s="32" t="str">
        <f aca="false">IF(P351=0,"",INDEX(Vans!$A$2:$A$51,P351)&amp;"")</f>
        <v/>
      </c>
      <c r="R351" s="32" t="str">
        <f aca="false">IF(A351="","",IF(TRIM(D351&amp;"")&lt;&gt;"",SUBSTITUTE(UPPER(TRIM(D351&amp;""))," ",""),SUBSTITUTE(UPPER(Q351)," ","")))</f>
        <v/>
      </c>
      <c r="S351" s="32" t="n">
        <f aca="false">IF(R351="",0,IFERROR(MATCH(R351,Vans!$G$2:$G$51,0),0))</f>
        <v>0</v>
      </c>
      <c r="T351" s="32" t="str">
        <f aca="false">IF(S351=0,"",INDEX(Vans!$B$2:$B$51,S351)&amp;"")</f>
        <v/>
      </c>
      <c r="U351" s="32" t="str">
        <f aca="false">IF(S351=0,"",INDEX(Vans!$C$2:$C$51,S351))</f>
        <v/>
      </c>
      <c r="V351" s="32" t="str">
        <f aca="false">IF(TRIM(F351&amp;"")="","",IF(ISNUMBER(SEARCH("adblue",F351)),"AdBlue",IF(OR(ISNUMBER(SEARCH("diesel",F351)),ISNUMBER(SEARCH("derv",F351)),ISNUMBER(SEARCH("ulsd",F351))),"Diesel",IF(OR(ISNUMBER(SEARCH("unleaded",F351)),ISNUMBER(SEARCH("petrol",F351)),ISNUMBER(SEARCH("ulp",F351))),"Petrol",IF(OR(ISNUMBER(SEARCH("electric",F351)),ISNUMBER(SEARCH("charg",F351)),ISNUMBER(SEARCH("kwh",F351))),"Electric","Other")))))</f>
        <v/>
      </c>
      <c r="W351" s="34" t="str">
        <f aca="false">IF(TRIM(B351&amp;"")&lt;&gt;"",IFERROR(MOD(B351*1,1),""),IF(A351="","",IFERROR(IF(MOD(A351*1,1)&gt;0,MOD(A351*1,1),""),"")))</f>
        <v/>
      </c>
      <c r="X351" s="35" t="str">
        <f aca="false">IF(A351="","",IFERROR(INT(A351*1),""))</f>
        <v/>
      </c>
      <c r="Y351" s="32" t="str">
        <f aca="false">IF(OR(X351="",NOT(OR(V351="Diesel",V351="Petrol"))),"",MAX(IF(O351="",0,COUNTIFS($O$2:$O$501,O351,$X$2:$X$501,X351,$V$2:$V$501,"Diesel")+COUNTIFS($O$2:$O$501,O351,$X$2:$X$501,X351,$V$2:$V$501,"Petrol")),IF(R351="",0,COUNTIFS($R$2:$R$501,R351,$X$2:$X$501,X351,$V$2:$V$501,"Diesel")+COUNTIFS($R$2:$R$501,R351,$X$2:$X$501,X351,$V$2:$V$501,"Petrol"))))</f>
        <v/>
      </c>
      <c r="Z351" s="32" t="str">
        <f aca="false">IF(OR(R351="",TRIM(I351&amp;"")="",NOT(OR(V351="Diesel",V351="Petrol"))),"",IFERROR(_xlfn.MAXIFS($I$2:$I$501,$R$2:$R$501,R351,$I$2:$I$501,"&lt;"&amp;I351,$V$2:$V$501,"&lt;&gt;AdBlue",$V$2:$V$501,"&lt;&gt;Other"),""))</f>
        <v/>
      </c>
      <c r="AA351" s="32" t="str">
        <f aca="false">IF(OR(Z351="",N(Z351)=0),"",I351-Z351)</f>
        <v/>
      </c>
      <c r="AB351" s="32" t="str">
        <f aca="false">IF(OR(R351="",TRIM(I351&amp;"")="",X351=""),"",IFERROR(_xlfn.MAXIFS($I$2:$I$501,$R$2:$R$501,R351,$X$2:$X$501,"&lt;"&amp;X351),""))</f>
        <v/>
      </c>
      <c r="AC351" s="32" t="str">
        <f aca="false">IF(V351="Other","Not fuel, ","")&amp;IFERROR(IF(AND(T351&lt;&gt;"",OR(AND(V351="Diesel",T351&lt;&gt;"Diesel"),AND(V351="Petrol",T351&lt;&gt;"Petrol",T351&lt;&gt;"Plug-in hybrid"),AND(V351="Electric",T351&lt;&gt;"Electric",T351&lt;&gt;"Plug-in hybrid"))),"Wrong fuel for this van, ",""),"")&amp;IFERROR(IF(AND(OR(V351="Diesel",V351="Petrol"),N(U351)&gt;0,G351*1&gt;N(U351)*(1+TankMargin)),"More than the tank holds, ",""),"")&amp;IF(AND(TRIM(D351&amp;"")&lt;&gt;"",Q351&lt;&gt;"",SUBSTITUTE(UPPER(Q351)," ","")&lt;&gt;R351),"Card used in another van, ","")&amp;IF(AND(TRIM(D351&amp;"")&lt;&gt;"",S351=0),"Not one of your vans, ","")&amp;IF(AND(A351&lt;&gt;"",R351="",O351&lt;&gt;"",P351=0),"Card not on your Vans list, ","")&amp;IF(N(Y351)&gt;1,"Filled twice that day, ","")&amp;IFERROR(IF(AND(AA351&lt;&gt;"",AA351&lt;MinMiles),"Only "&amp;TEXT(AA351,"#,##0")&amp;" miles since the previous fill, ",""),"")&amp;IFERROR(IF(AND(AB351&lt;&gt;"",N(AB351)&gt;0,I351*1&lt;N(AB351)),"Pump mileage lower than before, ",""),"")&amp;IFERROR(IF(AND(TRIM(I351&amp;"")&lt;&gt;"",TRIM(K351&amp;"")&lt;&gt;"",ABS(I351*1-K351*1)&gt;MileTolerance),"Pump mileage off from the odometer, ",""),"")&amp;IF(J351="No","No receipt from the driver, ","")&amp;IFERROR(IF(AND(W351&lt;&gt;"",OR(W351&lt;DayStart,W351&gt;DayEnd)),"Outside working hours, ",""),"")&amp;IFERROR(IF(AND(X351&lt;&gt;"",WEEKDAY(X351,2)=6,FlagSat="Yes"),"Saturday, ",""),"")&amp;IFERROR(IF(AND(X351&lt;&gt;"",WEEKDAY(X351,2)=7,FlagSun="Yes"),"Sunday, ",""),"")&amp;IF(AND(FlagPremium="Yes",OR(V351="Diesel",V351="Petrol"),OR(ISNUMBER(SEARCH("super",F351)),ISNUMBER(SEARCH("premium",F351)),ISNUMBER(SEARCH("ultimate",F351)),ISNUMBER(SEARCH("v-power",F351)),ISNUMBER(SEARCH("momentum",F351)),ISNUMBER(SEARCH("supreme",F351)))),"Premium fuel, ","")</f>
        <v/>
      </c>
      <c r="AD351" s="32" t="n">
        <f aca="false">IF(AC351="",0,1)</f>
        <v>0</v>
      </c>
      <c r="AE351" s="32" t="n">
        <f aca="false">IF(A351="",0,1)</f>
        <v>0</v>
      </c>
    </row>
    <row r="352" customFormat="false" ht="15" hidden="false" customHeight="false" outlineLevel="0" collapsed="false">
      <c r="A352" s="24"/>
      <c r="B352" s="25"/>
      <c r="C352" s="21"/>
      <c r="D352" s="19"/>
      <c r="E352" s="19"/>
      <c r="F352" s="19"/>
      <c r="G352" s="26"/>
      <c r="H352" s="27"/>
      <c r="I352" s="28"/>
      <c r="J352" s="19"/>
      <c r="K352" s="28"/>
      <c r="L352" s="29" t="str">
        <f aca="false">IF(AC352="","",LEFT(AC352,LEN(AC352)-2))</f>
        <v/>
      </c>
      <c r="M352" s="30"/>
      <c r="N352" s="30"/>
      <c r="O352" s="32" t="str">
        <f aca="false">IF(TRIM(C352&amp;"")="","",RIGHT(SUBSTITUTE(SUBSTITUTE(C352&amp;""," ",""),"*",""),4))</f>
        <v/>
      </c>
      <c r="P352" s="32" t="n">
        <f aca="false">IF(O352="",0,IFERROR(MATCH(O352,Vans!$D$2:$D$51,0),IFERROR(MATCH(VALUE(O352),Vans!$D$2:$D$51,0),0)))</f>
        <v>0</v>
      </c>
      <c r="Q352" s="32" t="str">
        <f aca="false">IF(P352=0,"",INDEX(Vans!$A$2:$A$51,P352)&amp;"")</f>
        <v/>
      </c>
      <c r="R352" s="32" t="str">
        <f aca="false">IF(A352="","",IF(TRIM(D352&amp;"")&lt;&gt;"",SUBSTITUTE(UPPER(TRIM(D352&amp;""))," ",""),SUBSTITUTE(UPPER(Q352)," ","")))</f>
        <v/>
      </c>
      <c r="S352" s="32" t="n">
        <f aca="false">IF(R352="",0,IFERROR(MATCH(R352,Vans!$G$2:$G$51,0),0))</f>
        <v>0</v>
      </c>
      <c r="T352" s="32" t="str">
        <f aca="false">IF(S352=0,"",INDEX(Vans!$B$2:$B$51,S352)&amp;"")</f>
        <v/>
      </c>
      <c r="U352" s="32" t="str">
        <f aca="false">IF(S352=0,"",INDEX(Vans!$C$2:$C$51,S352))</f>
        <v/>
      </c>
      <c r="V352" s="32" t="str">
        <f aca="false">IF(TRIM(F352&amp;"")="","",IF(ISNUMBER(SEARCH("adblue",F352)),"AdBlue",IF(OR(ISNUMBER(SEARCH("diesel",F352)),ISNUMBER(SEARCH("derv",F352)),ISNUMBER(SEARCH("ulsd",F352))),"Diesel",IF(OR(ISNUMBER(SEARCH("unleaded",F352)),ISNUMBER(SEARCH("petrol",F352)),ISNUMBER(SEARCH("ulp",F352))),"Petrol",IF(OR(ISNUMBER(SEARCH("electric",F352)),ISNUMBER(SEARCH("charg",F352)),ISNUMBER(SEARCH("kwh",F352))),"Electric","Other")))))</f>
        <v/>
      </c>
      <c r="W352" s="34" t="str">
        <f aca="false">IF(TRIM(B352&amp;"")&lt;&gt;"",IFERROR(MOD(B352*1,1),""),IF(A352="","",IFERROR(IF(MOD(A352*1,1)&gt;0,MOD(A352*1,1),""),"")))</f>
        <v/>
      </c>
      <c r="X352" s="35" t="str">
        <f aca="false">IF(A352="","",IFERROR(INT(A352*1),""))</f>
        <v/>
      </c>
      <c r="Y352" s="32" t="str">
        <f aca="false">IF(OR(X352="",NOT(OR(V352="Diesel",V352="Petrol"))),"",MAX(IF(O352="",0,COUNTIFS($O$2:$O$501,O352,$X$2:$X$501,X352,$V$2:$V$501,"Diesel")+COUNTIFS($O$2:$O$501,O352,$X$2:$X$501,X352,$V$2:$V$501,"Petrol")),IF(R352="",0,COUNTIFS($R$2:$R$501,R352,$X$2:$X$501,X352,$V$2:$V$501,"Diesel")+COUNTIFS($R$2:$R$501,R352,$X$2:$X$501,X352,$V$2:$V$501,"Petrol"))))</f>
        <v/>
      </c>
      <c r="Z352" s="32" t="str">
        <f aca="false">IF(OR(R352="",TRIM(I352&amp;"")="",NOT(OR(V352="Diesel",V352="Petrol"))),"",IFERROR(_xlfn.MAXIFS($I$2:$I$501,$R$2:$R$501,R352,$I$2:$I$501,"&lt;"&amp;I352,$V$2:$V$501,"&lt;&gt;AdBlue",$V$2:$V$501,"&lt;&gt;Other"),""))</f>
        <v/>
      </c>
      <c r="AA352" s="32" t="str">
        <f aca="false">IF(OR(Z352="",N(Z352)=0),"",I352-Z352)</f>
        <v/>
      </c>
      <c r="AB352" s="32" t="str">
        <f aca="false">IF(OR(R352="",TRIM(I352&amp;"")="",X352=""),"",IFERROR(_xlfn.MAXIFS($I$2:$I$501,$R$2:$R$501,R352,$X$2:$X$501,"&lt;"&amp;X352),""))</f>
        <v/>
      </c>
      <c r="AC352" s="32" t="str">
        <f aca="false">IF(V352="Other","Not fuel, ","")&amp;IFERROR(IF(AND(T352&lt;&gt;"",OR(AND(V352="Diesel",T352&lt;&gt;"Diesel"),AND(V352="Petrol",T352&lt;&gt;"Petrol",T352&lt;&gt;"Plug-in hybrid"),AND(V352="Electric",T352&lt;&gt;"Electric",T352&lt;&gt;"Plug-in hybrid"))),"Wrong fuel for this van, ",""),"")&amp;IFERROR(IF(AND(OR(V352="Diesel",V352="Petrol"),N(U352)&gt;0,G352*1&gt;N(U352)*(1+TankMargin)),"More than the tank holds, ",""),"")&amp;IF(AND(TRIM(D352&amp;"")&lt;&gt;"",Q352&lt;&gt;"",SUBSTITUTE(UPPER(Q352)," ","")&lt;&gt;R352),"Card used in another van, ","")&amp;IF(AND(TRIM(D352&amp;"")&lt;&gt;"",S352=0),"Not one of your vans, ","")&amp;IF(AND(A352&lt;&gt;"",R352="",O352&lt;&gt;"",P352=0),"Card not on your Vans list, ","")&amp;IF(N(Y352)&gt;1,"Filled twice that day, ","")&amp;IFERROR(IF(AND(AA352&lt;&gt;"",AA352&lt;MinMiles),"Only "&amp;TEXT(AA352,"#,##0")&amp;" miles since the previous fill, ",""),"")&amp;IFERROR(IF(AND(AB352&lt;&gt;"",N(AB352)&gt;0,I352*1&lt;N(AB352)),"Pump mileage lower than before, ",""),"")&amp;IFERROR(IF(AND(TRIM(I352&amp;"")&lt;&gt;"",TRIM(K352&amp;"")&lt;&gt;"",ABS(I352*1-K352*1)&gt;MileTolerance),"Pump mileage off from the odometer, ",""),"")&amp;IF(J352="No","No receipt from the driver, ","")&amp;IFERROR(IF(AND(W352&lt;&gt;"",OR(W352&lt;DayStart,W352&gt;DayEnd)),"Outside working hours, ",""),"")&amp;IFERROR(IF(AND(X352&lt;&gt;"",WEEKDAY(X352,2)=6,FlagSat="Yes"),"Saturday, ",""),"")&amp;IFERROR(IF(AND(X352&lt;&gt;"",WEEKDAY(X352,2)=7,FlagSun="Yes"),"Sunday, ",""),"")&amp;IF(AND(FlagPremium="Yes",OR(V352="Diesel",V352="Petrol"),OR(ISNUMBER(SEARCH("super",F352)),ISNUMBER(SEARCH("premium",F352)),ISNUMBER(SEARCH("ultimate",F352)),ISNUMBER(SEARCH("v-power",F352)),ISNUMBER(SEARCH("momentum",F352)),ISNUMBER(SEARCH("supreme",F352)))),"Premium fuel, ","")</f>
        <v/>
      </c>
      <c r="AD352" s="32" t="n">
        <f aca="false">IF(AC352="",0,1)</f>
        <v>0</v>
      </c>
      <c r="AE352" s="32" t="n">
        <f aca="false">IF(A352="",0,1)</f>
        <v>0</v>
      </c>
    </row>
    <row r="353" customFormat="false" ht="15" hidden="false" customHeight="false" outlineLevel="0" collapsed="false">
      <c r="A353" s="24"/>
      <c r="B353" s="25"/>
      <c r="C353" s="21"/>
      <c r="D353" s="19"/>
      <c r="E353" s="19"/>
      <c r="F353" s="19"/>
      <c r="G353" s="26"/>
      <c r="H353" s="27"/>
      <c r="I353" s="28"/>
      <c r="J353" s="19"/>
      <c r="K353" s="28"/>
      <c r="L353" s="29" t="str">
        <f aca="false">IF(AC353="","",LEFT(AC353,LEN(AC353)-2))</f>
        <v/>
      </c>
      <c r="M353" s="30"/>
      <c r="N353" s="30"/>
      <c r="O353" s="32" t="str">
        <f aca="false">IF(TRIM(C353&amp;"")="","",RIGHT(SUBSTITUTE(SUBSTITUTE(C353&amp;""," ",""),"*",""),4))</f>
        <v/>
      </c>
      <c r="P353" s="32" t="n">
        <f aca="false">IF(O353="",0,IFERROR(MATCH(O353,Vans!$D$2:$D$51,0),IFERROR(MATCH(VALUE(O353),Vans!$D$2:$D$51,0),0)))</f>
        <v>0</v>
      </c>
      <c r="Q353" s="32" t="str">
        <f aca="false">IF(P353=0,"",INDEX(Vans!$A$2:$A$51,P353)&amp;"")</f>
        <v/>
      </c>
      <c r="R353" s="32" t="str">
        <f aca="false">IF(A353="","",IF(TRIM(D353&amp;"")&lt;&gt;"",SUBSTITUTE(UPPER(TRIM(D353&amp;""))," ",""),SUBSTITUTE(UPPER(Q353)," ","")))</f>
        <v/>
      </c>
      <c r="S353" s="32" t="n">
        <f aca="false">IF(R353="",0,IFERROR(MATCH(R353,Vans!$G$2:$G$51,0),0))</f>
        <v>0</v>
      </c>
      <c r="T353" s="32" t="str">
        <f aca="false">IF(S353=0,"",INDEX(Vans!$B$2:$B$51,S353)&amp;"")</f>
        <v/>
      </c>
      <c r="U353" s="32" t="str">
        <f aca="false">IF(S353=0,"",INDEX(Vans!$C$2:$C$51,S353))</f>
        <v/>
      </c>
      <c r="V353" s="32" t="str">
        <f aca="false">IF(TRIM(F353&amp;"")="","",IF(ISNUMBER(SEARCH("adblue",F353)),"AdBlue",IF(OR(ISNUMBER(SEARCH("diesel",F353)),ISNUMBER(SEARCH("derv",F353)),ISNUMBER(SEARCH("ulsd",F353))),"Diesel",IF(OR(ISNUMBER(SEARCH("unleaded",F353)),ISNUMBER(SEARCH("petrol",F353)),ISNUMBER(SEARCH("ulp",F353))),"Petrol",IF(OR(ISNUMBER(SEARCH("electric",F353)),ISNUMBER(SEARCH("charg",F353)),ISNUMBER(SEARCH("kwh",F353))),"Electric","Other")))))</f>
        <v/>
      </c>
      <c r="W353" s="34" t="str">
        <f aca="false">IF(TRIM(B353&amp;"")&lt;&gt;"",IFERROR(MOD(B353*1,1),""),IF(A353="","",IFERROR(IF(MOD(A353*1,1)&gt;0,MOD(A353*1,1),""),"")))</f>
        <v/>
      </c>
      <c r="X353" s="35" t="str">
        <f aca="false">IF(A353="","",IFERROR(INT(A353*1),""))</f>
        <v/>
      </c>
      <c r="Y353" s="32" t="str">
        <f aca="false">IF(OR(X353="",NOT(OR(V353="Diesel",V353="Petrol"))),"",MAX(IF(O353="",0,COUNTIFS($O$2:$O$501,O353,$X$2:$X$501,X353,$V$2:$V$501,"Diesel")+COUNTIFS($O$2:$O$501,O353,$X$2:$X$501,X353,$V$2:$V$501,"Petrol")),IF(R353="",0,COUNTIFS($R$2:$R$501,R353,$X$2:$X$501,X353,$V$2:$V$501,"Diesel")+COUNTIFS($R$2:$R$501,R353,$X$2:$X$501,X353,$V$2:$V$501,"Petrol"))))</f>
        <v/>
      </c>
      <c r="Z353" s="32" t="str">
        <f aca="false">IF(OR(R353="",TRIM(I353&amp;"")="",NOT(OR(V353="Diesel",V353="Petrol"))),"",IFERROR(_xlfn.MAXIFS($I$2:$I$501,$R$2:$R$501,R353,$I$2:$I$501,"&lt;"&amp;I353,$V$2:$V$501,"&lt;&gt;AdBlue",$V$2:$V$501,"&lt;&gt;Other"),""))</f>
        <v/>
      </c>
      <c r="AA353" s="32" t="str">
        <f aca="false">IF(OR(Z353="",N(Z353)=0),"",I353-Z353)</f>
        <v/>
      </c>
      <c r="AB353" s="32" t="str">
        <f aca="false">IF(OR(R353="",TRIM(I353&amp;"")="",X353=""),"",IFERROR(_xlfn.MAXIFS($I$2:$I$501,$R$2:$R$501,R353,$X$2:$X$501,"&lt;"&amp;X353),""))</f>
        <v/>
      </c>
      <c r="AC353" s="32" t="str">
        <f aca="false">IF(V353="Other","Not fuel, ","")&amp;IFERROR(IF(AND(T353&lt;&gt;"",OR(AND(V353="Diesel",T353&lt;&gt;"Diesel"),AND(V353="Petrol",T353&lt;&gt;"Petrol",T353&lt;&gt;"Plug-in hybrid"),AND(V353="Electric",T353&lt;&gt;"Electric",T353&lt;&gt;"Plug-in hybrid"))),"Wrong fuel for this van, ",""),"")&amp;IFERROR(IF(AND(OR(V353="Diesel",V353="Petrol"),N(U353)&gt;0,G353*1&gt;N(U353)*(1+TankMargin)),"More than the tank holds, ",""),"")&amp;IF(AND(TRIM(D353&amp;"")&lt;&gt;"",Q353&lt;&gt;"",SUBSTITUTE(UPPER(Q353)," ","")&lt;&gt;R353),"Card used in another van, ","")&amp;IF(AND(TRIM(D353&amp;"")&lt;&gt;"",S353=0),"Not one of your vans, ","")&amp;IF(AND(A353&lt;&gt;"",R353="",O353&lt;&gt;"",P353=0),"Card not on your Vans list, ","")&amp;IF(N(Y353)&gt;1,"Filled twice that day, ","")&amp;IFERROR(IF(AND(AA353&lt;&gt;"",AA353&lt;MinMiles),"Only "&amp;TEXT(AA353,"#,##0")&amp;" miles since the previous fill, ",""),"")&amp;IFERROR(IF(AND(AB353&lt;&gt;"",N(AB353)&gt;0,I353*1&lt;N(AB353)),"Pump mileage lower than before, ",""),"")&amp;IFERROR(IF(AND(TRIM(I353&amp;"")&lt;&gt;"",TRIM(K353&amp;"")&lt;&gt;"",ABS(I353*1-K353*1)&gt;MileTolerance),"Pump mileage off from the odometer, ",""),"")&amp;IF(J353="No","No receipt from the driver, ","")&amp;IFERROR(IF(AND(W353&lt;&gt;"",OR(W353&lt;DayStart,W353&gt;DayEnd)),"Outside working hours, ",""),"")&amp;IFERROR(IF(AND(X353&lt;&gt;"",WEEKDAY(X353,2)=6,FlagSat="Yes"),"Saturday, ",""),"")&amp;IFERROR(IF(AND(X353&lt;&gt;"",WEEKDAY(X353,2)=7,FlagSun="Yes"),"Sunday, ",""),"")&amp;IF(AND(FlagPremium="Yes",OR(V353="Diesel",V353="Petrol"),OR(ISNUMBER(SEARCH("super",F353)),ISNUMBER(SEARCH("premium",F353)),ISNUMBER(SEARCH("ultimate",F353)),ISNUMBER(SEARCH("v-power",F353)),ISNUMBER(SEARCH("momentum",F353)),ISNUMBER(SEARCH("supreme",F353)))),"Premium fuel, ","")</f>
        <v/>
      </c>
      <c r="AD353" s="32" t="n">
        <f aca="false">IF(AC353="",0,1)</f>
        <v>0</v>
      </c>
      <c r="AE353" s="32" t="n">
        <f aca="false">IF(A353="",0,1)</f>
        <v>0</v>
      </c>
    </row>
    <row r="354" customFormat="false" ht="15" hidden="false" customHeight="false" outlineLevel="0" collapsed="false">
      <c r="A354" s="24"/>
      <c r="B354" s="25"/>
      <c r="C354" s="21"/>
      <c r="D354" s="19"/>
      <c r="E354" s="19"/>
      <c r="F354" s="19"/>
      <c r="G354" s="26"/>
      <c r="H354" s="27"/>
      <c r="I354" s="28"/>
      <c r="J354" s="19"/>
      <c r="K354" s="28"/>
      <c r="L354" s="29" t="str">
        <f aca="false">IF(AC354="","",LEFT(AC354,LEN(AC354)-2))</f>
        <v/>
      </c>
      <c r="M354" s="30"/>
      <c r="N354" s="30"/>
      <c r="O354" s="32" t="str">
        <f aca="false">IF(TRIM(C354&amp;"")="","",RIGHT(SUBSTITUTE(SUBSTITUTE(C354&amp;""," ",""),"*",""),4))</f>
        <v/>
      </c>
      <c r="P354" s="32" t="n">
        <f aca="false">IF(O354="",0,IFERROR(MATCH(O354,Vans!$D$2:$D$51,0),IFERROR(MATCH(VALUE(O354),Vans!$D$2:$D$51,0),0)))</f>
        <v>0</v>
      </c>
      <c r="Q354" s="32" t="str">
        <f aca="false">IF(P354=0,"",INDEX(Vans!$A$2:$A$51,P354)&amp;"")</f>
        <v/>
      </c>
      <c r="R354" s="32" t="str">
        <f aca="false">IF(A354="","",IF(TRIM(D354&amp;"")&lt;&gt;"",SUBSTITUTE(UPPER(TRIM(D354&amp;""))," ",""),SUBSTITUTE(UPPER(Q354)," ","")))</f>
        <v/>
      </c>
      <c r="S354" s="32" t="n">
        <f aca="false">IF(R354="",0,IFERROR(MATCH(R354,Vans!$G$2:$G$51,0),0))</f>
        <v>0</v>
      </c>
      <c r="T354" s="32" t="str">
        <f aca="false">IF(S354=0,"",INDEX(Vans!$B$2:$B$51,S354)&amp;"")</f>
        <v/>
      </c>
      <c r="U354" s="32" t="str">
        <f aca="false">IF(S354=0,"",INDEX(Vans!$C$2:$C$51,S354))</f>
        <v/>
      </c>
      <c r="V354" s="32" t="str">
        <f aca="false">IF(TRIM(F354&amp;"")="","",IF(ISNUMBER(SEARCH("adblue",F354)),"AdBlue",IF(OR(ISNUMBER(SEARCH("diesel",F354)),ISNUMBER(SEARCH("derv",F354)),ISNUMBER(SEARCH("ulsd",F354))),"Diesel",IF(OR(ISNUMBER(SEARCH("unleaded",F354)),ISNUMBER(SEARCH("petrol",F354)),ISNUMBER(SEARCH("ulp",F354))),"Petrol",IF(OR(ISNUMBER(SEARCH("electric",F354)),ISNUMBER(SEARCH("charg",F354)),ISNUMBER(SEARCH("kwh",F354))),"Electric","Other")))))</f>
        <v/>
      </c>
      <c r="W354" s="34" t="str">
        <f aca="false">IF(TRIM(B354&amp;"")&lt;&gt;"",IFERROR(MOD(B354*1,1),""),IF(A354="","",IFERROR(IF(MOD(A354*1,1)&gt;0,MOD(A354*1,1),""),"")))</f>
        <v/>
      </c>
      <c r="X354" s="35" t="str">
        <f aca="false">IF(A354="","",IFERROR(INT(A354*1),""))</f>
        <v/>
      </c>
      <c r="Y354" s="32" t="str">
        <f aca="false">IF(OR(X354="",NOT(OR(V354="Diesel",V354="Petrol"))),"",MAX(IF(O354="",0,COUNTIFS($O$2:$O$501,O354,$X$2:$X$501,X354,$V$2:$V$501,"Diesel")+COUNTIFS($O$2:$O$501,O354,$X$2:$X$501,X354,$V$2:$V$501,"Petrol")),IF(R354="",0,COUNTIFS($R$2:$R$501,R354,$X$2:$X$501,X354,$V$2:$V$501,"Diesel")+COUNTIFS($R$2:$R$501,R354,$X$2:$X$501,X354,$V$2:$V$501,"Petrol"))))</f>
        <v/>
      </c>
      <c r="Z354" s="32" t="str">
        <f aca="false">IF(OR(R354="",TRIM(I354&amp;"")="",NOT(OR(V354="Diesel",V354="Petrol"))),"",IFERROR(_xlfn.MAXIFS($I$2:$I$501,$R$2:$R$501,R354,$I$2:$I$501,"&lt;"&amp;I354,$V$2:$V$501,"&lt;&gt;AdBlue",$V$2:$V$501,"&lt;&gt;Other"),""))</f>
        <v/>
      </c>
      <c r="AA354" s="32" t="str">
        <f aca="false">IF(OR(Z354="",N(Z354)=0),"",I354-Z354)</f>
        <v/>
      </c>
      <c r="AB354" s="32" t="str">
        <f aca="false">IF(OR(R354="",TRIM(I354&amp;"")="",X354=""),"",IFERROR(_xlfn.MAXIFS($I$2:$I$501,$R$2:$R$501,R354,$X$2:$X$501,"&lt;"&amp;X354),""))</f>
        <v/>
      </c>
      <c r="AC354" s="32" t="str">
        <f aca="false">IF(V354="Other","Not fuel, ","")&amp;IFERROR(IF(AND(T354&lt;&gt;"",OR(AND(V354="Diesel",T354&lt;&gt;"Diesel"),AND(V354="Petrol",T354&lt;&gt;"Petrol",T354&lt;&gt;"Plug-in hybrid"),AND(V354="Electric",T354&lt;&gt;"Electric",T354&lt;&gt;"Plug-in hybrid"))),"Wrong fuel for this van, ",""),"")&amp;IFERROR(IF(AND(OR(V354="Diesel",V354="Petrol"),N(U354)&gt;0,G354*1&gt;N(U354)*(1+TankMargin)),"More than the tank holds, ",""),"")&amp;IF(AND(TRIM(D354&amp;"")&lt;&gt;"",Q354&lt;&gt;"",SUBSTITUTE(UPPER(Q354)," ","")&lt;&gt;R354),"Card used in another van, ","")&amp;IF(AND(TRIM(D354&amp;"")&lt;&gt;"",S354=0),"Not one of your vans, ","")&amp;IF(AND(A354&lt;&gt;"",R354="",O354&lt;&gt;"",P354=0),"Card not on your Vans list, ","")&amp;IF(N(Y354)&gt;1,"Filled twice that day, ","")&amp;IFERROR(IF(AND(AA354&lt;&gt;"",AA354&lt;MinMiles),"Only "&amp;TEXT(AA354,"#,##0")&amp;" miles since the previous fill, ",""),"")&amp;IFERROR(IF(AND(AB354&lt;&gt;"",N(AB354)&gt;0,I354*1&lt;N(AB354)),"Pump mileage lower than before, ",""),"")&amp;IFERROR(IF(AND(TRIM(I354&amp;"")&lt;&gt;"",TRIM(K354&amp;"")&lt;&gt;"",ABS(I354*1-K354*1)&gt;MileTolerance),"Pump mileage off from the odometer, ",""),"")&amp;IF(J354="No","No receipt from the driver, ","")&amp;IFERROR(IF(AND(W354&lt;&gt;"",OR(W354&lt;DayStart,W354&gt;DayEnd)),"Outside working hours, ",""),"")&amp;IFERROR(IF(AND(X354&lt;&gt;"",WEEKDAY(X354,2)=6,FlagSat="Yes"),"Saturday, ",""),"")&amp;IFERROR(IF(AND(X354&lt;&gt;"",WEEKDAY(X354,2)=7,FlagSun="Yes"),"Sunday, ",""),"")&amp;IF(AND(FlagPremium="Yes",OR(V354="Diesel",V354="Petrol"),OR(ISNUMBER(SEARCH("super",F354)),ISNUMBER(SEARCH("premium",F354)),ISNUMBER(SEARCH("ultimate",F354)),ISNUMBER(SEARCH("v-power",F354)),ISNUMBER(SEARCH("momentum",F354)),ISNUMBER(SEARCH("supreme",F354)))),"Premium fuel, ","")</f>
        <v/>
      </c>
      <c r="AD354" s="32" t="n">
        <f aca="false">IF(AC354="",0,1)</f>
        <v>0</v>
      </c>
      <c r="AE354" s="32" t="n">
        <f aca="false">IF(A354="",0,1)</f>
        <v>0</v>
      </c>
    </row>
    <row r="355" customFormat="false" ht="15" hidden="false" customHeight="false" outlineLevel="0" collapsed="false">
      <c r="A355" s="24"/>
      <c r="B355" s="25"/>
      <c r="C355" s="21"/>
      <c r="D355" s="19"/>
      <c r="E355" s="19"/>
      <c r="F355" s="19"/>
      <c r="G355" s="26"/>
      <c r="H355" s="27"/>
      <c r="I355" s="28"/>
      <c r="J355" s="19"/>
      <c r="K355" s="28"/>
      <c r="L355" s="29" t="str">
        <f aca="false">IF(AC355="","",LEFT(AC355,LEN(AC355)-2))</f>
        <v/>
      </c>
      <c r="M355" s="30"/>
      <c r="N355" s="30"/>
      <c r="O355" s="32" t="str">
        <f aca="false">IF(TRIM(C355&amp;"")="","",RIGHT(SUBSTITUTE(SUBSTITUTE(C355&amp;""," ",""),"*",""),4))</f>
        <v/>
      </c>
      <c r="P355" s="32" t="n">
        <f aca="false">IF(O355="",0,IFERROR(MATCH(O355,Vans!$D$2:$D$51,0),IFERROR(MATCH(VALUE(O355),Vans!$D$2:$D$51,0),0)))</f>
        <v>0</v>
      </c>
      <c r="Q355" s="32" t="str">
        <f aca="false">IF(P355=0,"",INDEX(Vans!$A$2:$A$51,P355)&amp;"")</f>
        <v/>
      </c>
      <c r="R355" s="32" t="str">
        <f aca="false">IF(A355="","",IF(TRIM(D355&amp;"")&lt;&gt;"",SUBSTITUTE(UPPER(TRIM(D355&amp;""))," ",""),SUBSTITUTE(UPPER(Q355)," ","")))</f>
        <v/>
      </c>
      <c r="S355" s="32" t="n">
        <f aca="false">IF(R355="",0,IFERROR(MATCH(R355,Vans!$G$2:$G$51,0),0))</f>
        <v>0</v>
      </c>
      <c r="T355" s="32" t="str">
        <f aca="false">IF(S355=0,"",INDEX(Vans!$B$2:$B$51,S355)&amp;"")</f>
        <v/>
      </c>
      <c r="U355" s="32" t="str">
        <f aca="false">IF(S355=0,"",INDEX(Vans!$C$2:$C$51,S355))</f>
        <v/>
      </c>
      <c r="V355" s="32" t="str">
        <f aca="false">IF(TRIM(F355&amp;"")="","",IF(ISNUMBER(SEARCH("adblue",F355)),"AdBlue",IF(OR(ISNUMBER(SEARCH("diesel",F355)),ISNUMBER(SEARCH("derv",F355)),ISNUMBER(SEARCH("ulsd",F355))),"Diesel",IF(OR(ISNUMBER(SEARCH("unleaded",F355)),ISNUMBER(SEARCH("petrol",F355)),ISNUMBER(SEARCH("ulp",F355))),"Petrol",IF(OR(ISNUMBER(SEARCH("electric",F355)),ISNUMBER(SEARCH("charg",F355)),ISNUMBER(SEARCH("kwh",F355))),"Electric","Other")))))</f>
        <v/>
      </c>
      <c r="W355" s="34" t="str">
        <f aca="false">IF(TRIM(B355&amp;"")&lt;&gt;"",IFERROR(MOD(B355*1,1),""),IF(A355="","",IFERROR(IF(MOD(A355*1,1)&gt;0,MOD(A355*1,1),""),"")))</f>
        <v/>
      </c>
      <c r="X355" s="35" t="str">
        <f aca="false">IF(A355="","",IFERROR(INT(A355*1),""))</f>
        <v/>
      </c>
      <c r="Y355" s="32" t="str">
        <f aca="false">IF(OR(X355="",NOT(OR(V355="Diesel",V355="Petrol"))),"",MAX(IF(O355="",0,COUNTIFS($O$2:$O$501,O355,$X$2:$X$501,X355,$V$2:$V$501,"Diesel")+COUNTIFS($O$2:$O$501,O355,$X$2:$X$501,X355,$V$2:$V$501,"Petrol")),IF(R355="",0,COUNTIFS($R$2:$R$501,R355,$X$2:$X$501,X355,$V$2:$V$501,"Diesel")+COUNTIFS($R$2:$R$501,R355,$X$2:$X$501,X355,$V$2:$V$501,"Petrol"))))</f>
        <v/>
      </c>
      <c r="Z355" s="32" t="str">
        <f aca="false">IF(OR(R355="",TRIM(I355&amp;"")="",NOT(OR(V355="Diesel",V355="Petrol"))),"",IFERROR(_xlfn.MAXIFS($I$2:$I$501,$R$2:$R$501,R355,$I$2:$I$501,"&lt;"&amp;I355,$V$2:$V$501,"&lt;&gt;AdBlue",$V$2:$V$501,"&lt;&gt;Other"),""))</f>
        <v/>
      </c>
      <c r="AA355" s="32" t="str">
        <f aca="false">IF(OR(Z355="",N(Z355)=0),"",I355-Z355)</f>
        <v/>
      </c>
      <c r="AB355" s="32" t="str">
        <f aca="false">IF(OR(R355="",TRIM(I355&amp;"")="",X355=""),"",IFERROR(_xlfn.MAXIFS($I$2:$I$501,$R$2:$R$501,R355,$X$2:$X$501,"&lt;"&amp;X355),""))</f>
        <v/>
      </c>
      <c r="AC355" s="32" t="str">
        <f aca="false">IF(V355="Other","Not fuel, ","")&amp;IFERROR(IF(AND(T355&lt;&gt;"",OR(AND(V355="Diesel",T355&lt;&gt;"Diesel"),AND(V355="Petrol",T355&lt;&gt;"Petrol",T355&lt;&gt;"Plug-in hybrid"),AND(V355="Electric",T355&lt;&gt;"Electric",T355&lt;&gt;"Plug-in hybrid"))),"Wrong fuel for this van, ",""),"")&amp;IFERROR(IF(AND(OR(V355="Diesel",V355="Petrol"),N(U355)&gt;0,G355*1&gt;N(U355)*(1+TankMargin)),"More than the tank holds, ",""),"")&amp;IF(AND(TRIM(D355&amp;"")&lt;&gt;"",Q355&lt;&gt;"",SUBSTITUTE(UPPER(Q355)," ","")&lt;&gt;R355),"Card used in another van, ","")&amp;IF(AND(TRIM(D355&amp;"")&lt;&gt;"",S355=0),"Not one of your vans, ","")&amp;IF(AND(A355&lt;&gt;"",R355="",O355&lt;&gt;"",P355=0),"Card not on your Vans list, ","")&amp;IF(N(Y355)&gt;1,"Filled twice that day, ","")&amp;IFERROR(IF(AND(AA355&lt;&gt;"",AA355&lt;MinMiles),"Only "&amp;TEXT(AA355,"#,##0")&amp;" miles since the previous fill, ",""),"")&amp;IFERROR(IF(AND(AB355&lt;&gt;"",N(AB355)&gt;0,I355*1&lt;N(AB355)),"Pump mileage lower than before, ",""),"")&amp;IFERROR(IF(AND(TRIM(I355&amp;"")&lt;&gt;"",TRIM(K355&amp;"")&lt;&gt;"",ABS(I355*1-K355*1)&gt;MileTolerance),"Pump mileage off from the odometer, ",""),"")&amp;IF(J355="No","No receipt from the driver, ","")&amp;IFERROR(IF(AND(W355&lt;&gt;"",OR(W355&lt;DayStart,W355&gt;DayEnd)),"Outside working hours, ",""),"")&amp;IFERROR(IF(AND(X355&lt;&gt;"",WEEKDAY(X355,2)=6,FlagSat="Yes"),"Saturday, ",""),"")&amp;IFERROR(IF(AND(X355&lt;&gt;"",WEEKDAY(X355,2)=7,FlagSun="Yes"),"Sunday, ",""),"")&amp;IF(AND(FlagPremium="Yes",OR(V355="Diesel",V355="Petrol"),OR(ISNUMBER(SEARCH("super",F355)),ISNUMBER(SEARCH("premium",F355)),ISNUMBER(SEARCH("ultimate",F355)),ISNUMBER(SEARCH("v-power",F355)),ISNUMBER(SEARCH("momentum",F355)),ISNUMBER(SEARCH("supreme",F355)))),"Premium fuel, ","")</f>
        <v/>
      </c>
      <c r="AD355" s="32" t="n">
        <f aca="false">IF(AC355="",0,1)</f>
        <v>0</v>
      </c>
      <c r="AE355" s="32" t="n">
        <f aca="false">IF(A355="",0,1)</f>
        <v>0</v>
      </c>
    </row>
    <row r="356" customFormat="false" ht="15" hidden="false" customHeight="false" outlineLevel="0" collapsed="false">
      <c r="A356" s="24"/>
      <c r="B356" s="25"/>
      <c r="C356" s="21"/>
      <c r="D356" s="19"/>
      <c r="E356" s="19"/>
      <c r="F356" s="19"/>
      <c r="G356" s="26"/>
      <c r="H356" s="27"/>
      <c r="I356" s="28"/>
      <c r="J356" s="19"/>
      <c r="K356" s="28"/>
      <c r="L356" s="29" t="str">
        <f aca="false">IF(AC356="","",LEFT(AC356,LEN(AC356)-2))</f>
        <v/>
      </c>
      <c r="M356" s="30"/>
      <c r="N356" s="30"/>
      <c r="O356" s="32" t="str">
        <f aca="false">IF(TRIM(C356&amp;"")="","",RIGHT(SUBSTITUTE(SUBSTITUTE(C356&amp;""," ",""),"*",""),4))</f>
        <v/>
      </c>
      <c r="P356" s="32" t="n">
        <f aca="false">IF(O356="",0,IFERROR(MATCH(O356,Vans!$D$2:$D$51,0),IFERROR(MATCH(VALUE(O356),Vans!$D$2:$D$51,0),0)))</f>
        <v>0</v>
      </c>
      <c r="Q356" s="32" t="str">
        <f aca="false">IF(P356=0,"",INDEX(Vans!$A$2:$A$51,P356)&amp;"")</f>
        <v/>
      </c>
      <c r="R356" s="32" t="str">
        <f aca="false">IF(A356="","",IF(TRIM(D356&amp;"")&lt;&gt;"",SUBSTITUTE(UPPER(TRIM(D356&amp;""))," ",""),SUBSTITUTE(UPPER(Q356)," ","")))</f>
        <v/>
      </c>
      <c r="S356" s="32" t="n">
        <f aca="false">IF(R356="",0,IFERROR(MATCH(R356,Vans!$G$2:$G$51,0),0))</f>
        <v>0</v>
      </c>
      <c r="T356" s="32" t="str">
        <f aca="false">IF(S356=0,"",INDEX(Vans!$B$2:$B$51,S356)&amp;"")</f>
        <v/>
      </c>
      <c r="U356" s="32" t="str">
        <f aca="false">IF(S356=0,"",INDEX(Vans!$C$2:$C$51,S356))</f>
        <v/>
      </c>
      <c r="V356" s="32" t="str">
        <f aca="false">IF(TRIM(F356&amp;"")="","",IF(ISNUMBER(SEARCH("adblue",F356)),"AdBlue",IF(OR(ISNUMBER(SEARCH("diesel",F356)),ISNUMBER(SEARCH("derv",F356)),ISNUMBER(SEARCH("ulsd",F356))),"Diesel",IF(OR(ISNUMBER(SEARCH("unleaded",F356)),ISNUMBER(SEARCH("petrol",F356)),ISNUMBER(SEARCH("ulp",F356))),"Petrol",IF(OR(ISNUMBER(SEARCH("electric",F356)),ISNUMBER(SEARCH("charg",F356)),ISNUMBER(SEARCH("kwh",F356))),"Electric","Other")))))</f>
        <v/>
      </c>
      <c r="W356" s="34" t="str">
        <f aca="false">IF(TRIM(B356&amp;"")&lt;&gt;"",IFERROR(MOD(B356*1,1),""),IF(A356="","",IFERROR(IF(MOD(A356*1,1)&gt;0,MOD(A356*1,1),""),"")))</f>
        <v/>
      </c>
      <c r="X356" s="35" t="str">
        <f aca="false">IF(A356="","",IFERROR(INT(A356*1),""))</f>
        <v/>
      </c>
      <c r="Y356" s="32" t="str">
        <f aca="false">IF(OR(X356="",NOT(OR(V356="Diesel",V356="Petrol"))),"",MAX(IF(O356="",0,COUNTIFS($O$2:$O$501,O356,$X$2:$X$501,X356,$V$2:$V$501,"Diesel")+COUNTIFS($O$2:$O$501,O356,$X$2:$X$501,X356,$V$2:$V$501,"Petrol")),IF(R356="",0,COUNTIFS($R$2:$R$501,R356,$X$2:$X$501,X356,$V$2:$V$501,"Diesel")+COUNTIFS($R$2:$R$501,R356,$X$2:$X$501,X356,$V$2:$V$501,"Petrol"))))</f>
        <v/>
      </c>
      <c r="Z356" s="32" t="str">
        <f aca="false">IF(OR(R356="",TRIM(I356&amp;"")="",NOT(OR(V356="Diesel",V356="Petrol"))),"",IFERROR(_xlfn.MAXIFS($I$2:$I$501,$R$2:$R$501,R356,$I$2:$I$501,"&lt;"&amp;I356,$V$2:$V$501,"&lt;&gt;AdBlue",$V$2:$V$501,"&lt;&gt;Other"),""))</f>
        <v/>
      </c>
      <c r="AA356" s="32" t="str">
        <f aca="false">IF(OR(Z356="",N(Z356)=0),"",I356-Z356)</f>
        <v/>
      </c>
      <c r="AB356" s="32" t="str">
        <f aca="false">IF(OR(R356="",TRIM(I356&amp;"")="",X356=""),"",IFERROR(_xlfn.MAXIFS($I$2:$I$501,$R$2:$R$501,R356,$X$2:$X$501,"&lt;"&amp;X356),""))</f>
        <v/>
      </c>
      <c r="AC356" s="32" t="str">
        <f aca="false">IF(V356="Other","Not fuel, ","")&amp;IFERROR(IF(AND(T356&lt;&gt;"",OR(AND(V356="Diesel",T356&lt;&gt;"Diesel"),AND(V356="Petrol",T356&lt;&gt;"Petrol",T356&lt;&gt;"Plug-in hybrid"),AND(V356="Electric",T356&lt;&gt;"Electric",T356&lt;&gt;"Plug-in hybrid"))),"Wrong fuel for this van, ",""),"")&amp;IFERROR(IF(AND(OR(V356="Diesel",V356="Petrol"),N(U356)&gt;0,G356*1&gt;N(U356)*(1+TankMargin)),"More than the tank holds, ",""),"")&amp;IF(AND(TRIM(D356&amp;"")&lt;&gt;"",Q356&lt;&gt;"",SUBSTITUTE(UPPER(Q356)," ","")&lt;&gt;R356),"Card used in another van, ","")&amp;IF(AND(TRIM(D356&amp;"")&lt;&gt;"",S356=0),"Not one of your vans, ","")&amp;IF(AND(A356&lt;&gt;"",R356="",O356&lt;&gt;"",P356=0),"Card not on your Vans list, ","")&amp;IF(N(Y356)&gt;1,"Filled twice that day, ","")&amp;IFERROR(IF(AND(AA356&lt;&gt;"",AA356&lt;MinMiles),"Only "&amp;TEXT(AA356,"#,##0")&amp;" miles since the previous fill, ",""),"")&amp;IFERROR(IF(AND(AB356&lt;&gt;"",N(AB356)&gt;0,I356*1&lt;N(AB356)),"Pump mileage lower than before, ",""),"")&amp;IFERROR(IF(AND(TRIM(I356&amp;"")&lt;&gt;"",TRIM(K356&amp;"")&lt;&gt;"",ABS(I356*1-K356*1)&gt;MileTolerance),"Pump mileage off from the odometer, ",""),"")&amp;IF(J356="No","No receipt from the driver, ","")&amp;IFERROR(IF(AND(W356&lt;&gt;"",OR(W356&lt;DayStart,W356&gt;DayEnd)),"Outside working hours, ",""),"")&amp;IFERROR(IF(AND(X356&lt;&gt;"",WEEKDAY(X356,2)=6,FlagSat="Yes"),"Saturday, ",""),"")&amp;IFERROR(IF(AND(X356&lt;&gt;"",WEEKDAY(X356,2)=7,FlagSun="Yes"),"Sunday, ",""),"")&amp;IF(AND(FlagPremium="Yes",OR(V356="Diesel",V356="Petrol"),OR(ISNUMBER(SEARCH("super",F356)),ISNUMBER(SEARCH("premium",F356)),ISNUMBER(SEARCH("ultimate",F356)),ISNUMBER(SEARCH("v-power",F356)),ISNUMBER(SEARCH("momentum",F356)),ISNUMBER(SEARCH("supreme",F356)))),"Premium fuel, ","")</f>
        <v/>
      </c>
      <c r="AD356" s="32" t="n">
        <f aca="false">IF(AC356="",0,1)</f>
        <v>0</v>
      </c>
      <c r="AE356" s="32" t="n">
        <f aca="false">IF(A356="",0,1)</f>
        <v>0</v>
      </c>
    </row>
    <row r="357" customFormat="false" ht="15" hidden="false" customHeight="false" outlineLevel="0" collapsed="false">
      <c r="A357" s="24"/>
      <c r="B357" s="25"/>
      <c r="C357" s="21"/>
      <c r="D357" s="19"/>
      <c r="E357" s="19"/>
      <c r="F357" s="19"/>
      <c r="G357" s="26"/>
      <c r="H357" s="27"/>
      <c r="I357" s="28"/>
      <c r="J357" s="19"/>
      <c r="K357" s="28"/>
      <c r="L357" s="29" t="str">
        <f aca="false">IF(AC357="","",LEFT(AC357,LEN(AC357)-2))</f>
        <v/>
      </c>
      <c r="M357" s="30"/>
      <c r="N357" s="30"/>
      <c r="O357" s="32" t="str">
        <f aca="false">IF(TRIM(C357&amp;"")="","",RIGHT(SUBSTITUTE(SUBSTITUTE(C357&amp;""," ",""),"*",""),4))</f>
        <v/>
      </c>
      <c r="P357" s="32" t="n">
        <f aca="false">IF(O357="",0,IFERROR(MATCH(O357,Vans!$D$2:$D$51,0),IFERROR(MATCH(VALUE(O357),Vans!$D$2:$D$51,0),0)))</f>
        <v>0</v>
      </c>
      <c r="Q357" s="32" t="str">
        <f aca="false">IF(P357=0,"",INDEX(Vans!$A$2:$A$51,P357)&amp;"")</f>
        <v/>
      </c>
      <c r="R357" s="32" t="str">
        <f aca="false">IF(A357="","",IF(TRIM(D357&amp;"")&lt;&gt;"",SUBSTITUTE(UPPER(TRIM(D357&amp;""))," ",""),SUBSTITUTE(UPPER(Q357)," ","")))</f>
        <v/>
      </c>
      <c r="S357" s="32" t="n">
        <f aca="false">IF(R357="",0,IFERROR(MATCH(R357,Vans!$G$2:$G$51,0),0))</f>
        <v>0</v>
      </c>
      <c r="T357" s="32" t="str">
        <f aca="false">IF(S357=0,"",INDEX(Vans!$B$2:$B$51,S357)&amp;"")</f>
        <v/>
      </c>
      <c r="U357" s="32" t="str">
        <f aca="false">IF(S357=0,"",INDEX(Vans!$C$2:$C$51,S357))</f>
        <v/>
      </c>
      <c r="V357" s="32" t="str">
        <f aca="false">IF(TRIM(F357&amp;"")="","",IF(ISNUMBER(SEARCH("adblue",F357)),"AdBlue",IF(OR(ISNUMBER(SEARCH("diesel",F357)),ISNUMBER(SEARCH("derv",F357)),ISNUMBER(SEARCH("ulsd",F357))),"Diesel",IF(OR(ISNUMBER(SEARCH("unleaded",F357)),ISNUMBER(SEARCH("petrol",F357)),ISNUMBER(SEARCH("ulp",F357))),"Petrol",IF(OR(ISNUMBER(SEARCH("electric",F357)),ISNUMBER(SEARCH("charg",F357)),ISNUMBER(SEARCH("kwh",F357))),"Electric","Other")))))</f>
        <v/>
      </c>
      <c r="W357" s="34" t="str">
        <f aca="false">IF(TRIM(B357&amp;"")&lt;&gt;"",IFERROR(MOD(B357*1,1),""),IF(A357="","",IFERROR(IF(MOD(A357*1,1)&gt;0,MOD(A357*1,1),""),"")))</f>
        <v/>
      </c>
      <c r="X357" s="35" t="str">
        <f aca="false">IF(A357="","",IFERROR(INT(A357*1),""))</f>
        <v/>
      </c>
      <c r="Y357" s="32" t="str">
        <f aca="false">IF(OR(X357="",NOT(OR(V357="Diesel",V357="Petrol"))),"",MAX(IF(O357="",0,COUNTIFS($O$2:$O$501,O357,$X$2:$X$501,X357,$V$2:$V$501,"Diesel")+COUNTIFS($O$2:$O$501,O357,$X$2:$X$501,X357,$V$2:$V$501,"Petrol")),IF(R357="",0,COUNTIFS($R$2:$R$501,R357,$X$2:$X$501,X357,$V$2:$V$501,"Diesel")+COUNTIFS($R$2:$R$501,R357,$X$2:$X$501,X357,$V$2:$V$501,"Petrol"))))</f>
        <v/>
      </c>
      <c r="Z357" s="32" t="str">
        <f aca="false">IF(OR(R357="",TRIM(I357&amp;"")="",NOT(OR(V357="Diesel",V357="Petrol"))),"",IFERROR(_xlfn.MAXIFS($I$2:$I$501,$R$2:$R$501,R357,$I$2:$I$501,"&lt;"&amp;I357,$V$2:$V$501,"&lt;&gt;AdBlue",$V$2:$V$501,"&lt;&gt;Other"),""))</f>
        <v/>
      </c>
      <c r="AA357" s="32" t="str">
        <f aca="false">IF(OR(Z357="",N(Z357)=0),"",I357-Z357)</f>
        <v/>
      </c>
      <c r="AB357" s="32" t="str">
        <f aca="false">IF(OR(R357="",TRIM(I357&amp;"")="",X357=""),"",IFERROR(_xlfn.MAXIFS($I$2:$I$501,$R$2:$R$501,R357,$X$2:$X$501,"&lt;"&amp;X357),""))</f>
        <v/>
      </c>
      <c r="AC357" s="32" t="str">
        <f aca="false">IF(V357="Other","Not fuel, ","")&amp;IFERROR(IF(AND(T357&lt;&gt;"",OR(AND(V357="Diesel",T357&lt;&gt;"Diesel"),AND(V357="Petrol",T357&lt;&gt;"Petrol",T357&lt;&gt;"Plug-in hybrid"),AND(V357="Electric",T357&lt;&gt;"Electric",T357&lt;&gt;"Plug-in hybrid"))),"Wrong fuel for this van, ",""),"")&amp;IFERROR(IF(AND(OR(V357="Diesel",V357="Petrol"),N(U357)&gt;0,G357*1&gt;N(U357)*(1+TankMargin)),"More than the tank holds, ",""),"")&amp;IF(AND(TRIM(D357&amp;"")&lt;&gt;"",Q357&lt;&gt;"",SUBSTITUTE(UPPER(Q357)," ","")&lt;&gt;R357),"Card used in another van, ","")&amp;IF(AND(TRIM(D357&amp;"")&lt;&gt;"",S357=0),"Not one of your vans, ","")&amp;IF(AND(A357&lt;&gt;"",R357="",O357&lt;&gt;"",P357=0),"Card not on your Vans list, ","")&amp;IF(N(Y357)&gt;1,"Filled twice that day, ","")&amp;IFERROR(IF(AND(AA357&lt;&gt;"",AA357&lt;MinMiles),"Only "&amp;TEXT(AA357,"#,##0")&amp;" miles since the previous fill, ",""),"")&amp;IFERROR(IF(AND(AB357&lt;&gt;"",N(AB357)&gt;0,I357*1&lt;N(AB357)),"Pump mileage lower than before, ",""),"")&amp;IFERROR(IF(AND(TRIM(I357&amp;"")&lt;&gt;"",TRIM(K357&amp;"")&lt;&gt;"",ABS(I357*1-K357*1)&gt;MileTolerance),"Pump mileage off from the odometer, ",""),"")&amp;IF(J357="No","No receipt from the driver, ","")&amp;IFERROR(IF(AND(W357&lt;&gt;"",OR(W357&lt;DayStart,W357&gt;DayEnd)),"Outside working hours, ",""),"")&amp;IFERROR(IF(AND(X357&lt;&gt;"",WEEKDAY(X357,2)=6,FlagSat="Yes"),"Saturday, ",""),"")&amp;IFERROR(IF(AND(X357&lt;&gt;"",WEEKDAY(X357,2)=7,FlagSun="Yes"),"Sunday, ",""),"")&amp;IF(AND(FlagPremium="Yes",OR(V357="Diesel",V357="Petrol"),OR(ISNUMBER(SEARCH("super",F357)),ISNUMBER(SEARCH("premium",F357)),ISNUMBER(SEARCH("ultimate",F357)),ISNUMBER(SEARCH("v-power",F357)),ISNUMBER(SEARCH("momentum",F357)),ISNUMBER(SEARCH("supreme",F357)))),"Premium fuel, ","")</f>
        <v/>
      </c>
      <c r="AD357" s="32" t="n">
        <f aca="false">IF(AC357="",0,1)</f>
        <v>0</v>
      </c>
      <c r="AE357" s="32" t="n">
        <f aca="false">IF(A357="",0,1)</f>
        <v>0</v>
      </c>
    </row>
    <row r="358" customFormat="false" ht="15" hidden="false" customHeight="false" outlineLevel="0" collapsed="false">
      <c r="A358" s="24"/>
      <c r="B358" s="25"/>
      <c r="C358" s="21"/>
      <c r="D358" s="19"/>
      <c r="E358" s="19"/>
      <c r="F358" s="19"/>
      <c r="G358" s="26"/>
      <c r="H358" s="27"/>
      <c r="I358" s="28"/>
      <c r="J358" s="19"/>
      <c r="K358" s="28"/>
      <c r="L358" s="29" t="str">
        <f aca="false">IF(AC358="","",LEFT(AC358,LEN(AC358)-2))</f>
        <v/>
      </c>
      <c r="M358" s="30"/>
      <c r="N358" s="30"/>
      <c r="O358" s="32" t="str">
        <f aca="false">IF(TRIM(C358&amp;"")="","",RIGHT(SUBSTITUTE(SUBSTITUTE(C358&amp;""," ",""),"*",""),4))</f>
        <v/>
      </c>
      <c r="P358" s="32" t="n">
        <f aca="false">IF(O358="",0,IFERROR(MATCH(O358,Vans!$D$2:$D$51,0),IFERROR(MATCH(VALUE(O358),Vans!$D$2:$D$51,0),0)))</f>
        <v>0</v>
      </c>
      <c r="Q358" s="32" t="str">
        <f aca="false">IF(P358=0,"",INDEX(Vans!$A$2:$A$51,P358)&amp;"")</f>
        <v/>
      </c>
      <c r="R358" s="32" t="str">
        <f aca="false">IF(A358="","",IF(TRIM(D358&amp;"")&lt;&gt;"",SUBSTITUTE(UPPER(TRIM(D358&amp;""))," ",""),SUBSTITUTE(UPPER(Q358)," ","")))</f>
        <v/>
      </c>
      <c r="S358" s="32" t="n">
        <f aca="false">IF(R358="",0,IFERROR(MATCH(R358,Vans!$G$2:$G$51,0),0))</f>
        <v>0</v>
      </c>
      <c r="T358" s="32" t="str">
        <f aca="false">IF(S358=0,"",INDEX(Vans!$B$2:$B$51,S358)&amp;"")</f>
        <v/>
      </c>
      <c r="U358" s="32" t="str">
        <f aca="false">IF(S358=0,"",INDEX(Vans!$C$2:$C$51,S358))</f>
        <v/>
      </c>
      <c r="V358" s="32" t="str">
        <f aca="false">IF(TRIM(F358&amp;"")="","",IF(ISNUMBER(SEARCH("adblue",F358)),"AdBlue",IF(OR(ISNUMBER(SEARCH("diesel",F358)),ISNUMBER(SEARCH("derv",F358)),ISNUMBER(SEARCH("ulsd",F358))),"Diesel",IF(OR(ISNUMBER(SEARCH("unleaded",F358)),ISNUMBER(SEARCH("petrol",F358)),ISNUMBER(SEARCH("ulp",F358))),"Petrol",IF(OR(ISNUMBER(SEARCH("electric",F358)),ISNUMBER(SEARCH("charg",F358)),ISNUMBER(SEARCH("kwh",F358))),"Electric","Other")))))</f>
        <v/>
      </c>
      <c r="W358" s="34" t="str">
        <f aca="false">IF(TRIM(B358&amp;"")&lt;&gt;"",IFERROR(MOD(B358*1,1),""),IF(A358="","",IFERROR(IF(MOD(A358*1,1)&gt;0,MOD(A358*1,1),""),"")))</f>
        <v/>
      </c>
      <c r="X358" s="35" t="str">
        <f aca="false">IF(A358="","",IFERROR(INT(A358*1),""))</f>
        <v/>
      </c>
      <c r="Y358" s="32" t="str">
        <f aca="false">IF(OR(X358="",NOT(OR(V358="Diesel",V358="Petrol"))),"",MAX(IF(O358="",0,COUNTIFS($O$2:$O$501,O358,$X$2:$X$501,X358,$V$2:$V$501,"Diesel")+COUNTIFS($O$2:$O$501,O358,$X$2:$X$501,X358,$V$2:$V$501,"Petrol")),IF(R358="",0,COUNTIFS($R$2:$R$501,R358,$X$2:$X$501,X358,$V$2:$V$501,"Diesel")+COUNTIFS($R$2:$R$501,R358,$X$2:$X$501,X358,$V$2:$V$501,"Petrol"))))</f>
        <v/>
      </c>
      <c r="Z358" s="32" t="str">
        <f aca="false">IF(OR(R358="",TRIM(I358&amp;"")="",NOT(OR(V358="Diesel",V358="Petrol"))),"",IFERROR(_xlfn.MAXIFS($I$2:$I$501,$R$2:$R$501,R358,$I$2:$I$501,"&lt;"&amp;I358,$V$2:$V$501,"&lt;&gt;AdBlue",$V$2:$V$501,"&lt;&gt;Other"),""))</f>
        <v/>
      </c>
      <c r="AA358" s="32" t="str">
        <f aca="false">IF(OR(Z358="",N(Z358)=0),"",I358-Z358)</f>
        <v/>
      </c>
      <c r="AB358" s="32" t="str">
        <f aca="false">IF(OR(R358="",TRIM(I358&amp;"")="",X358=""),"",IFERROR(_xlfn.MAXIFS($I$2:$I$501,$R$2:$R$501,R358,$X$2:$X$501,"&lt;"&amp;X358),""))</f>
        <v/>
      </c>
      <c r="AC358" s="32" t="str">
        <f aca="false">IF(V358="Other","Not fuel, ","")&amp;IFERROR(IF(AND(T358&lt;&gt;"",OR(AND(V358="Diesel",T358&lt;&gt;"Diesel"),AND(V358="Petrol",T358&lt;&gt;"Petrol",T358&lt;&gt;"Plug-in hybrid"),AND(V358="Electric",T358&lt;&gt;"Electric",T358&lt;&gt;"Plug-in hybrid"))),"Wrong fuel for this van, ",""),"")&amp;IFERROR(IF(AND(OR(V358="Diesel",V358="Petrol"),N(U358)&gt;0,G358*1&gt;N(U358)*(1+TankMargin)),"More than the tank holds, ",""),"")&amp;IF(AND(TRIM(D358&amp;"")&lt;&gt;"",Q358&lt;&gt;"",SUBSTITUTE(UPPER(Q358)," ","")&lt;&gt;R358),"Card used in another van, ","")&amp;IF(AND(TRIM(D358&amp;"")&lt;&gt;"",S358=0),"Not one of your vans, ","")&amp;IF(AND(A358&lt;&gt;"",R358="",O358&lt;&gt;"",P358=0),"Card not on your Vans list, ","")&amp;IF(N(Y358)&gt;1,"Filled twice that day, ","")&amp;IFERROR(IF(AND(AA358&lt;&gt;"",AA358&lt;MinMiles),"Only "&amp;TEXT(AA358,"#,##0")&amp;" miles since the previous fill, ",""),"")&amp;IFERROR(IF(AND(AB358&lt;&gt;"",N(AB358)&gt;0,I358*1&lt;N(AB358)),"Pump mileage lower than before, ",""),"")&amp;IFERROR(IF(AND(TRIM(I358&amp;"")&lt;&gt;"",TRIM(K358&amp;"")&lt;&gt;"",ABS(I358*1-K358*1)&gt;MileTolerance),"Pump mileage off from the odometer, ",""),"")&amp;IF(J358="No","No receipt from the driver, ","")&amp;IFERROR(IF(AND(W358&lt;&gt;"",OR(W358&lt;DayStart,W358&gt;DayEnd)),"Outside working hours, ",""),"")&amp;IFERROR(IF(AND(X358&lt;&gt;"",WEEKDAY(X358,2)=6,FlagSat="Yes"),"Saturday, ",""),"")&amp;IFERROR(IF(AND(X358&lt;&gt;"",WEEKDAY(X358,2)=7,FlagSun="Yes"),"Sunday, ",""),"")&amp;IF(AND(FlagPremium="Yes",OR(V358="Diesel",V358="Petrol"),OR(ISNUMBER(SEARCH("super",F358)),ISNUMBER(SEARCH("premium",F358)),ISNUMBER(SEARCH("ultimate",F358)),ISNUMBER(SEARCH("v-power",F358)),ISNUMBER(SEARCH("momentum",F358)),ISNUMBER(SEARCH("supreme",F358)))),"Premium fuel, ","")</f>
        <v/>
      </c>
      <c r="AD358" s="32" t="n">
        <f aca="false">IF(AC358="",0,1)</f>
        <v>0</v>
      </c>
      <c r="AE358" s="32" t="n">
        <f aca="false">IF(A358="",0,1)</f>
        <v>0</v>
      </c>
    </row>
    <row r="359" customFormat="false" ht="15" hidden="false" customHeight="false" outlineLevel="0" collapsed="false">
      <c r="A359" s="24"/>
      <c r="B359" s="25"/>
      <c r="C359" s="21"/>
      <c r="D359" s="19"/>
      <c r="E359" s="19"/>
      <c r="F359" s="19"/>
      <c r="G359" s="26"/>
      <c r="H359" s="27"/>
      <c r="I359" s="28"/>
      <c r="J359" s="19"/>
      <c r="K359" s="28"/>
      <c r="L359" s="29" t="str">
        <f aca="false">IF(AC359="","",LEFT(AC359,LEN(AC359)-2))</f>
        <v/>
      </c>
      <c r="M359" s="30"/>
      <c r="N359" s="30"/>
      <c r="O359" s="32" t="str">
        <f aca="false">IF(TRIM(C359&amp;"")="","",RIGHT(SUBSTITUTE(SUBSTITUTE(C359&amp;""," ",""),"*",""),4))</f>
        <v/>
      </c>
      <c r="P359" s="32" t="n">
        <f aca="false">IF(O359="",0,IFERROR(MATCH(O359,Vans!$D$2:$D$51,0),IFERROR(MATCH(VALUE(O359),Vans!$D$2:$D$51,0),0)))</f>
        <v>0</v>
      </c>
      <c r="Q359" s="32" t="str">
        <f aca="false">IF(P359=0,"",INDEX(Vans!$A$2:$A$51,P359)&amp;"")</f>
        <v/>
      </c>
      <c r="R359" s="32" t="str">
        <f aca="false">IF(A359="","",IF(TRIM(D359&amp;"")&lt;&gt;"",SUBSTITUTE(UPPER(TRIM(D359&amp;""))," ",""),SUBSTITUTE(UPPER(Q359)," ","")))</f>
        <v/>
      </c>
      <c r="S359" s="32" t="n">
        <f aca="false">IF(R359="",0,IFERROR(MATCH(R359,Vans!$G$2:$G$51,0),0))</f>
        <v>0</v>
      </c>
      <c r="T359" s="32" t="str">
        <f aca="false">IF(S359=0,"",INDEX(Vans!$B$2:$B$51,S359)&amp;"")</f>
        <v/>
      </c>
      <c r="U359" s="32" t="str">
        <f aca="false">IF(S359=0,"",INDEX(Vans!$C$2:$C$51,S359))</f>
        <v/>
      </c>
      <c r="V359" s="32" t="str">
        <f aca="false">IF(TRIM(F359&amp;"")="","",IF(ISNUMBER(SEARCH("adblue",F359)),"AdBlue",IF(OR(ISNUMBER(SEARCH("diesel",F359)),ISNUMBER(SEARCH("derv",F359)),ISNUMBER(SEARCH("ulsd",F359))),"Diesel",IF(OR(ISNUMBER(SEARCH("unleaded",F359)),ISNUMBER(SEARCH("petrol",F359)),ISNUMBER(SEARCH("ulp",F359))),"Petrol",IF(OR(ISNUMBER(SEARCH("electric",F359)),ISNUMBER(SEARCH("charg",F359)),ISNUMBER(SEARCH("kwh",F359))),"Electric","Other")))))</f>
        <v/>
      </c>
      <c r="W359" s="34" t="str">
        <f aca="false">IF(TRIM(B359&amp;"")&lt;&gt;"",IFERROR(MOD(B359*1,1),""),IF(A359="","",IFERROR(IF(MOD(A359*1,1)&gt;0,MOD(A359*1,1),""),"")))</f>
        <v/>
      </c>
      <c r="X359" s="35" t="str">
        <f aca="false">IF(A359="","",IFERROR(INT(A359*1),""))</f>
        <v/>
      </c>
      <c r="Y359" s="32" t="str">
        <f aca="false">IF(OR(X359="",NOT(OR(V359="Diesel",V359="Petrol"))),"",MAX(IF(O359="",0,COUNTIFS($O$2:$O$501,O359,$X$2:$X$501,X359,$V$2:$V$501,"Diesel")+COUNTIFS($O$2:$O$501,O359,$X$2:$X$501,X359,$V$2:$V$501,"Petrol")),IF(R359="",0,COUNTIFS($R$2:$R$501,R359,$X$2:$X$501,X359,$V$2:$V$501,"Diesel")+COUNTIFS($R$2:$R$501,R359,$X$2:$X$501,X359,$V$2:$V$501,"Petrol"))))</f>
        <v/>
      </c>
      <c r="Z359" s="32" t="str">
        <f aca="false">IF(OR(R359="",TRIM(I359&amp;"")="",NOT(OR(V359="Diesel",V359="Petrol"))),"",IFERROR(_xlfn.MAXIFS($I$2:$I$501,$R$2:$R$501,R359,$I$2:$I$501,"&lt;"&amp;I359,$V$2:$V$501,"&lt;&gt;AdBlue",$V$2:$V$501,"&lt;&gt;Other"),""))</f>
        <v/>
      </c>
      <c r="AA359" s="32" t="str">
        <f aca="false">IF(OR(Z359="",N(Z359)=0),"",I359-Z359)</f>
        <v/>
      </c>
      <c r="AB359" s="32" t="str">
        <f aca="false">IF(OR(R359="",TRIM(I359&amp;"")="",X359=""),"",IFERROR(_xlfn.MAXIFS($I$2:$I$501,$R$2:$R$501,R359,$X$2:$X$501,"&lt;"&amp;X359),""))</f>
        <v/>
      </c>
      <c r="AC359" s="32" t="str">
        <f aca="false">IF(V359="Other","Not fuel, ","")&amp;IFERROR(IF(AND(T359&lt;&gt;"",OR(AND(V359="Diesel",T359&lt;&gt;"Diesel"),AND(V359="Petrol",T359&lt;&gt;"Petrol",T359&lt;&gt;"Plug-in hybrid"),AND(V359="Electric",T359&lt;&gt;"Electric",T359&lt;&gt;"Plug-in hybrid"))),"Wrong fuel for this van, ",""),"")&amp;IFERROR(IF(AND(OR(V359="Diesel",V359="Petrol"),N(U359)&gt;0,G359*1&gt;N(U359)*(1+TankMargin)),"More than the tank holds, ",""),"")&amp;IF(AND(TRIM(D359&amp;"")&lt;&gt;"",Q359&lt;&gt;"",SUBSTITUTE(UPPER(Q359)," ","")&lt;&gt;R359),"Card used in another van, ","")&amp;IF(AND(TRIM(D359&amp;"")&lt;&gt;"",S359=0),"Not one of your vans, ","")&amp;IF(AND(A359&lt;&gt;"",R359="",O359&lt;&gt;"",P359=0),"Card not on your Vans list, ","")&amp;IF(N(Y359)&gt;1,"Filled twice that day, ","")&amp;IFERROR(IF(AND(AA359&lt;&gt;"",AA359&lt;MinMiles),"Only "&amp;TEXT(AA359,"#,##0")&amp;" miles since the previous fill, ",""),"")&amp;IFERROR(IF(AND(AB359&lt;&gt;"",N(AB359)&gt;0,I359*1&lt;N(AB359)),"Pump mileage lower than before, ",""),"")&amp;IFERROR(IF(AND(TRIM(I359&amp;"")&lt;&gt;"",TRIM(K359&amp;"")&lt;&gt;"",ABS(I359*1-K359*1)&gt;MileTolerance),"Pump mileage off from the odometer, ",""),"")&amp;IF(J359="No","No receipt from the driver, ","")&amp;IFERROR(IF(AND(W359&lt;&gt;"",OR(W359&lt;DayStart,W359&gt;DayEnd)),"Outside working hours, ",""),"")&amp;IFERROR(IF(AND(X359&lt;&gt;"",WEEKDAY(X359,2)=6,FlagSat="Yes"),"Saturday, ",""),"")&amp;IFERROR(IF(AND(X359&lt;&gt;"",WEEKDAY(X359,2)=7,FlagSun="Yes"),"Sunday, ",""),"")&amp;IF(AND(FlagPremium="Yes",OR(V359="Diesel",V359="Petrol"),OR(ISNUMBER(SEARCH("super",F359)),ISNUMBER(SEARCH("premium",F359)),ISNUMBER(SEARCH("ultimate",F359)),ISNUMBER(SEARCH("v-power",F359)),ISNUMBER(SEARCH("momentum",F359)),ISNUMBER(SEARCH("supreme",F359)))),"Premium fuel, ","")</f>
        <v/>
      </c>
      <c r="AD359" s="32" t="n">
        <f aca="false">IF(AC359="",0,1)</f>
        <v>0</v>
      </c>
      <c r="AE359" s="32" t="n">
        <f aca="false">IF(A359="",0,1)</f>
        <v>0</v>
      </c>
    </row>
    <row r="360" customFormat="false" ht="15" hidden="false" customHeight="false" outlineLevel="0" collapsed="false">
      <c r="A360" s="24"/>
      <c r="B360" s="25"/>
      <c r="C360" s="21"/>
      <c r="D360" s="19"/>
      <c r="E360" s="19"/>
      <c r="F360" s="19"/>
      <c r="G360" s="26"/>
      <c r="H360" s="27"/>
      <c r="I360" s="28"/>
      <c r="J360" s="19"/>
      <c r="K360" s="28"/>
      <c r="L360" s="29" t="str">
        <f aca="false">IF(AC360="","",LEFT(AC360,LEN(AC360)-2))</f>
        <v/>
      </c>
      <c r="M360" s="30"/>
      <c r="N360" s="30"/>
      <c r="O360" s="32" t="str">
        <f aca="false">IF(TRIM(C360&amp;"")="","",RIGHT(SUBSTITUTE(SUBSTITUTE(C360&amp;""," ",""),"*",""),4))</f>
        <v/>
      </c>
      <c r="P360" s="32" t="n">
        <f aca="false">IF(O360="",0,IFERROR(MATCH(O360,Vans!$D$2:$D$51,0),IFERROR(MATCH(VALUE(O360),Vans!$D$2:$D$51,0),0)))</f>
        <v>0</v>
      </c>
      <c r="Q360" s="32" t="str">
        <f aca="false">IF(P360=0,"",INDEX(Vans!$A$2:$A$51,P360)&amp;"")</f>
        <v/>
      </c>
      <c r="R360" s="32" t="str">
        <f aca="false">IF(A360="","",IF(TRIM(D360&amp;"")&lt;&gt;"",SUBSTITUTE(UPPER(TRIM(D360&amp;""))," ",""),SUBSTITUTE(UPPER(Q360)," ","")))</f>
        <v/>
      </c>
      <c r="S360" s="32" t="n">
        <f aca="false">IF(R360="",0,IFERROR(MATCH(R360,Vans!$G$2:$G$51,0),0))</f>
        <v>0</v>
      </c>
      <c r="T360" s="32" t="str">
        <f aca="false">IF(S360=0,"",INDEX(Vans!$B$2:$B$51,S360)&amp;"")</f>
        <v/>
      </c>
      <c r="U360" s="32" t="str">
        <f aca="false">IF(S360=0,"",INDEX(Vans!$C$2:$C$51,S360))</f>
        <v/>
      </c>
      <c r="V360" s="32" t="str">
        <f aca="false">IF(TRIM(F360&amp;"")="","",IF(ISNUMBER(SEARCH("adblue",F360)),"AdBlue",IF(OR(ISNUMBER(SEARCH("diesel",F360)),ISNUMBER(SEARCH("derv",F360)),ISNUMBER(SEARCH("ulsd",F360))),"Diesel",IF(OR(ISNUMBER(SEARCH("unleaded",F360)),ISNUMBER(SEARCH("petrol",F360)),ISNUMBER(SEARCH("ulp",F360))),"Petrol",IF(OR(ISNUMBER(SEARCH("electric",F360)),ISNUMBER(SEARCH("charg",F360)),ISNUMBER(SEARCH("kwh",F360))),"Electric","Other")))))</f>
        <v/>
      </c>
      <c r="W360" s="34" t="str">
        <f aca="false">IF(TRIM(B360&amp;"")&lt;&gt;"",IFERROR(MOD(B360*1,1),""),IF(A360="","",IFERROR(IF(MOD(A360*1,1)&gt;0,MOD(A360*1,1),""),"")))</f>
        <v/>
      </c>
      <c r="X360" s="35" t="str">
        <f aca="false">IF(A360="","",IFERROR(INT(A360*1),""))</f>
        <v/>
      </c>
      <c r="Y360" s="32" t="str">
        <f aca="false">IF(OR(X360="",NOT(OR(V360="Diesel",V360="Petrol"))),"",MAX(IF(O360="",0,COUNTIFS($O$2:$O$501,O360,$X$2:$X$501,X360,$V$2:$V$501,"Diesel")+COUNTIFS($O$2:$O$501,O360,$X$2:$X$501,X360,$V$2:$V$501,"Petrol")),IF(R360="",0,COUNTIFS($R$2:$R$501,R360,$X$2:$X$501,X360,$V$2:$V$501,"Diesel")+COUNTIFS($R$2:$R$501,R360,$X$2:$X$501,X360,$V$2:$V$501,"Petrol"))))</f>
        <v/>
      </c>
      <c r="Z360" s="32" t="str">
        <f aca="false">IF(OR(R360="",TRIM(I360&amp;"")="",NOT(OR(V360="Diesel",V360="Petrol"))),"",IFERROR(_xlfn.MAXIFS($I$2:$I$501,$R$2:$R$501,R360,$I$2:$I$501,"&lt;"&amp;I360,$V$2:$V$501,"&lt;&gt;AdBlue",$V$2:$V$501,"&lt;&gt;Other"),""))</f>
        <v/>
      </c>
      <c r="AA360" s="32" t="str">
        <f aca="false">IF(OR(Z360="",N(Z360)=0),"",I360-Z360)</f>
        <v/>
      </c>
      <c r="AB360" s="32" t="str">
        <f aca="false">IF(OR(R360="",TRIM(I360&amp;"")="",X360=""),"",IFERROR(_xlfn.MAXIFS($I$2:$I$501,$R$2:$R$501,R360,$X$2:$X$501,"&lt;"&amp;X360),""))</f>
        <v/>
      </c>
      <c r="AC360" s="32" t="str">
        <f aca="false">IF(V360="Other","Not fuel, ","")&amp;IFERROR(IF(AND(T360&lt;&gt;"",OR(AND(V360="Diesel",T360&lt;&gt;"Diesel"),AND(V360="Petrol",T360&lt;&gt;"Petrol",T360&lt;&gt;"Plug-in hybrid"),AND(V360="Electric",T360&lt;&gt;"Electric",T360&lt;&gt;"Plug-in hybrid"))),"Wrong fuel for this van, ",""),"")&amp;IFERROR(IF(AND(OR(V360="Diesel",V360="Petrol"),N(U360)&gt;0,G360*1&gt;N(U360)*(1+TankMargin)),"More than the tank holds, ",""),"")&amp;IF(AND(TRIM(D360&amp;"")&lt;&gt;"",Q360&lt;&gt;"",SUBSTITUTE(UPPER(Q360)," ","")&lt;&gt;R360),"Card used in another van, ","")&amp;IF(AND(TRIM(D360&amp;"")&lt;&gt;"",S360=0),"Not one of your vans, ","")&amp;IF(AND(A360&lt;&gt;"",R360="",O360&lt;&gt;"",P360=0),"Card not on your Vans list, ","")&amp;IF(N(Y360)&gt;1,"Filled twice that day, ","")&amp;IFERROR(IF(AND(AA360&lt;&gt;"",AA360&lt;MinMiles),"Only "&amp;TEXT(AA360,"#,##0")&amp;" miles since the previous fill, ",""),"")&amp;IFERROR(IF(AND(AB360&lt;&gt;"",N(AB360)&gt;0,I360*1&lt;N(AB360)),"Pump mileage lower than before, ",""),"")&amp;IFERROR(IF(AND(TRIM(I360&amp;"")&lt;&gt;"",TRIM(K360&amp;"")&lt;&gt;"",ABS(I360*1-K360*1)&gt;MileTolerance),"Pump mileage off from the odometer, ",""),"")&amp;IF(J360="No","No receipt from the driver, ","")&amp;IFERROR(IF(AND(W360&lt;&gt;"",OR(W360&lt;DayStart,W360&gt;DayEnd)),"Outside working hours, ",""),"")&amp;IFERROR(IF(AND(X360&lt;&gt;"",WEEKDAY(X360,2)=6,FlagSat="Yes"),"Saturday, ",""),"")&amp;IFERROR(IF(AND(X360&lt;&gt;"",WEEKDAY(X360,2)=7,FlagSun="Yes"),"Sunday, ",""),"")&amp;IF(AND(FlagPremium="Yes",OR(V360="Diesel",V360="Petrol"),OR(ISNUMBER(SEARCH("super",F360)),ISNUMBER(SEARCH("premium",F360)),ISNUMBER(SEARCH("ultimate",F360)),ISNUMBER(SEARCH("v-power",F360)),ISNUMBER(SEARCH("momentum",F360)),ISNUMBER(SEARCH("supreme",F360)))),"Premium fuel, ","")</f>
        <v/>
      </c>
      <c r="AD360" s="32" t="n">
        <f aca="false">IF(AC360="",0,1)</f>
        <v>0</v>
      </c>
      <c r="AE360" s="32" t="n">
        <f aca="false">IF(A360="",0,1)</f>
        <v>0</v>
      </c>
    </row>
    <row r="361" customFormat="false" ht="15" hidden="false" customHeight="false" outlineLevel="0" collapsed="false">
      <c r="A361" s="24"/>
      <c r="B361" s="25"/>
      <c r="C361" s="21"/>
      <c r="D361" s="19"/>
      <c r="E361" s="19"/>
      <c r="F361" s="19"/>
      <c r="G361" s="26"/>
      <c r="H361" s="27"/>
      <c r="I361" s="28"/>
      <c r="J361" s="19"/>
      <c r="K361" s="28"/>
      <c r="L361" s="29" t="str">
        <f aca="false">IF(AC361="","",LEFT(AC361,LEN(AC361)-2))</f>
        <v/>
      </c>
      <c r="M361" s="30"/>
      <c r="N361" s="30"/>
      <c r="O361" s="32" t="str">
        <f aca="false">IF(TRIM(C361&amp;"")="","",RIGHT(SUBSTITUTE(SUBSTITUTE(C361&amp;""," ",""),"*",""),4))</f>
        <v/>
      </c>
      <c r="P361" s="32" t="n">
        <f aca="false">IF(O361="",0,IFERROR(MATCH(O361,Vans!$D$2:$D$51,0),IFERROR(MATCH(VALUE(O361),Vans!$D$2:$D$51,0),0)))</f>
        <v>0</v>
      </c>
      <c r="Q361" s="32" t="str">
        <f aca="false">IF(P361=0,"",INDEX(Vans!$A$2:$A$51,P361)&amp;"")</f>
        <v/>
      </c>
      <c r="R361" s="32" t="str">
        <f aca="false">IF(A361="","",IF(TRIM(D361&amp;"")&lt;&gt;"",SUBSTITUTE(UPPER(TRIM(D361&amp;""))," ",""),SUBSTITUTE(UPPER(Q361)," ","")))</f>
        <v/>
      </c>
      <c r="S361" s="32" t="n">
        <f aca="false">IF(R361="",0,IFERROR(MATCH(R361,Vans!$G$2:$G$51,0),0))</f>
        <v>0</v>
      </c>
      <c r="T361" s="32" t="str">
        <f aca="false">IF(S361=0,"",INDEX(Vans!$B$2:$B$51,S361)&amp;"")</f>
        <v/>
      </c>
      <c r="U361" s="32" t="str">
        <f aca="false">IF(S361=0,"",INDEX(Vans!$C$2:$C$51,S361))</f>
        <v/>
      </c>
      <c r="V361" s="32" t="str">
        <f aca="false">IF(TRIM(F361&amp;"")="","",IF(ISNUMBER(SEARCH("adblue",F361)),"AdBlue",IF(OR(ISNUMBER(SEARCH("diesel",F361)),ISNUMBER(SEARCH("derv",F361)),ISNUMBER(SEARCH("ulsd",F361))),"Diesel",IF(OR(ISNUMBER(SEARCH("unleaded",F361)),ISNUMBER(SEARCH("petrol",F361)),ISNUMBER(SEARCH("ulp",F361))),"Petrol",IF(OR(ISNUMBER(SEARCH("electric",F361)),ISNUMBER(SEARCH("charg",F361)),ISNUMBER(SEARCH("kwh",F361))),"Electric","Other")))))</f>
        <v/>
      </c>
      <c r="W361" s="34" t="str">
        <f aca="false">IF(TRIM(B361&amp;"")&lt;&gt;"",IFERROR(MOD(B361*1,1),""),IF(A361="","",IFERROR(IF(MOD(A361*1,1)&gt;0,MOD(A361*1,1),""),"")))</f>
        <v/>
      </c>
      <c r="X361" s="35" t="str">
        <f aca="false">IF(A361="","",IFERROR(INT(A361*1),""))</f>
        <v/>
      </c>
      <c r="Y361" s="32" t="str">
        <f aca="false">IF(OR(X361="",NOT(OR(V361="Diesel",V361="Petrol"))),"",MAX(IF(O361="",0,COUNTIFS($O$2:$O$501,O361,$X$2:$X$501,X361,$V$2:$V$501,"Diesel")+COUNTIFS($O$2:$O$501,O361,$X$2:$X$501,X361,$V$2:$V$501,"Petrol")),IF(R361="",0,COUNTIFS($R$2:$R$501,R361,$X$2:$X$501,X361,$V$2:$V$501,"Diesel")+COUNTIFS($R$2:$R$501,R361,$X$2:$X$501,X361,$V$2:$V$501,"Petrol"))))</f>
        <v/>
      </c>
      <c r="Z361" s="32" t="str">
        <f aca="false">IF(OR(R361="",TRIM(I361&amp;"")="",NOT(OR(V361="Diesel",V361="Petrol"))),"",IFERROR(_xlfn.MAXIFS($I$2:$I$501,$R$2:$R$501,R361,$I$2:$I$501,"&lt;"&amp;I361,$V$2:$V$501,"&lt;&gt;AdBlue",$V$2:$V$501,"&lt;&gt;Other"),""))</f>
        <v/>
      </c>
      <c r="AA361" s="32" t="str">
        <f aca="false">IF(OR(Z361="",N(Z361)=0),"",I361-Z361)</f>
        <v/>
      </c>
      <c r="AB361" s="32" t="str">
        <f aca="false">IF(OR(R361="",TRIM(I361&amp;"")="",X361=""),"",IFERROR(_xlfn.MAXIFS($I$2:$I$501,$R$2:$R$501,R361,$X$2:$X$501,"&lt;"&amp;X361),""))</f>
        <v/>
      </c>
      <c r="AC361" s="32" t="str">
        <f aca="false">IF(V361="Other","Not fuel, ","")&amp;IFERROR(IF(AND(T361&lt;&gt;"",OR(AND(V361="Diesel",T361&lt;&gt;"Diesel"),AND(V361="Petrol",T361&lt;&gt;"Petrol",T361&lt;&gt;"Plug-in hybrid"),AND(V361="Electric",T361&lt;&gt;"Electric",T361&lt;&gt;"Plug-in hybrid"))),"Wrong fuel for this van, ",""),"")&amp;IFERROR(IF(AND(OR(V361="Diesel",V361="Petrol"),N(U361)&gt;0,G361*1&gt;N(U361)*(1+TankMargin)),"More than the tank holds, ",""),"")&amp;IF(AND(TRIM(D361&amp;"")&lt;&gt;"",Q361&lt;&gt;"",SUBSTITUTE(UPPER(Q361)," ","")&lt;&gt;R361),"Card used in another van, ","")&amp;IF(AND(TRIM(D361&amp;"")&lt;&gt;"",S361=0),"Not one of your vans, ","")&amp;IF(AND(A361&lt;&gt;"",R361="",O361&lt;&gt;"",P361=0),"Card not on your Vans list, ","")&amp;IF(N(Y361)&gt;1,"Filled twice that day, ","")&amp;IFERROR(IF(AND(AA361&lt;&gt;"",AA361&lt;MinMiles),"Only "&amp;TEXT(AA361,"#,##0")&amp;" miles since the previous fill, ",""),"")&amp;IFERROR(IF(AND(AB361&lt;&gt;"",N(AB361)&gt;0,I361*1&lt;N(AB361)),"Pump mileage lower than before, ",""),"")&amp;IFERROR(IF(AND(TRIM(I361&amp;"")&lt;&gt;"",TRIM(K361&amp;"")&lt;&gt;"",ABS(I361*1-K361*1)&gt;MileTolerance),"Pump mileage off from the odometer, ",""),"")&amp;IF(J361="No","No receipt from the driver, ","")&amp;IFERROR(IF(AND(W361&lt;&gt;"",OR(W361&lt;DayStart,W361&gt;DayEnd)),"Outside working hours, ",""),"")&amp;IFERROR(IF(AND(X361&lt;&gt;"",WEEKDAY(X361,2)=6,FlagSat="Yes"),"Saturday, ",""),"")&amp;IFERROR(IF(AND(X361&lt;&gt;"",WEEKDAY(X361,2)=7,FlagSun="Yes"),"Sunday, ",""),"")&amp;IF(AND(FlagPremium="Yes",OR(V361="Diesel",V361="Petrol"),OR(ISNUMBER(SEARCH("super",F361)),ISNUMBER(SEARCH("premium",F361)),ISNUMBER(SEARCH("ultimate",F361)),ISNUMBER(SEARCH("v-power",F361)),ISNUMBER(SEARCH("momentum",F361)),ISNUMBER(SEARCH("supreme",F361)))),"Premium fuel, ","")</f>
        <v/>
      </c>
      <c r="AD361" s="32" t="n">
        <f aca="false">IF(AC361="",0,1)</f>
        <v>0</v>
      </c>
      <c r="AE361" s="32" t="n">
        <f aca="false">IF(A361="",0,1)</f>
        <v>0</v>
      </c>
    </row>
    <row r="362" customFormat="false" ht="15" hidden="false" customHeight="false" outlineLevel="0" collapsed="false">
      <c r="A362" s="24"/>
      <c r="B362" s="25"/>
      <c r="C362" s="21"/>
      <c r="D362" s="19"/>
      <c r="E362" s="19"/>
      <c r="F362" s="19"/>
      <c r="G362" s="26"/>
      <c r="H362" s="27"/>
      <c r="I362" s="28"/>
      <c r="J362" s="19"/>
      <c r="K362" s="28"/>
      <c r="L362" s="29" t="str">
        <f aca="false">IF(AC362="","",LEFT(AC362,LEN(AC362)-2))</f>
        <v/>
      </c>
      <c r="M362" s="30"/>
      <c r="N362" s="30"/>
      <c r="O362" s="32" t="str">
        <f aca="false">IF(TRIM(C362&amp;"")="","",RIGHT(SUBSTITUTE(SUBSTITUTE(C362&amp;""," ",""),"*",""),4))</f>
        <v/>
      </c>
      <c r="P362" s="32" t="n">
        <f aca="false">IF(O362="",0,IFERROR(MATCH(O362,Vans!$D$2:$D$51,0),IFERROR(MATCH(VALUE(O362),Vans!$D$2:$D$51,0),0)))</f>
        <v>0</v>
      </c>
      <c r="Q362" s="32" t="str">
        <f aca="false">IF(P362=0,"",INDEX(Vans!$A$2:$A$51,P362)&amp;"")</f>
        <v/>
      </c>
      <c r="R362" s="32" t="str">
        <f aca="false">IF(A362="","",IF(TRIM(D362&amp;"")&lt;&gt;"",SUBSTITUTE(UPPER(TRIM(D362&amp;""))," ",""),SUBSTITUTE(UPPER(Q362)," ","")))</f>
        <v/>
      </c>
      <c r="S362" s="32" t="n">
        <f aca="false">IF(R362="",0,IFERROR(MATCH(R362,Vans!$G$2:$G$51,0),0))</f>
        <v>0</v>
      </c>
      <c r="T362" s="32" t="str">
        <f aca="false">IF(S362=0,"",INDEX(Vans!$B$2:$B$51,S362)&amp;"")</f>
        <v/>
      </c>
      <c r="U362" s="32" t="str">
        <f aca="false">IF(S362=0,"",INDEX(Vans!$C$2:$C$51,S362))</f>
        <v/>
      </c>
      <c r="V362" s="32" t="str">
        <f aca="false">IF(TRIM(F362&amp;"")="","",IF(ISNUMBER(SEARCH("adblue",F362)),"AdBlue",IF(OR(ISNUMBER(SEARCH("diesel",F362)),ISNUMBER(SEARCH("derv",F362)),ISNUMBER(SEARCH("ulsd",F362))),"Diesel",IF(OR(ISNUMBER(SEARCH("unleaded",F362)),ISNUMBER(SEARCH("petrol",F362)),ISNUMBER(SEARCH("ulp",F362))),"Petrol",IF(OR(ISNUMBER(SEARCH("electric",F362)),ISNUMBER(SEARCH("charg",F362)),ISNUMBER(SEARCH("kwh",F362))),"Electric","Other")))))</f>
        <v/>
      </c>
      <c r="W362" s="34" t="str">
        <f aca="false">IF(TRIM(B362&amp;"")&lt;&gt;"",IFERROR(MOD(B362*1,1),""),IF(A362="","",IFERROR(IF(MOD(A362*1,1)&gt;0,MOD(A362*1,1),""),"")))</f>
        <v/>
      </c>
      <c r="X362" s="35" t="str">
        <f aca="false">IF(A362="","",IFERROR(INT(A362*1),""))</f>
        <v/>
      </c>
      <c r="Y362" s="32" t="str">
        <f aca="false">IF(OR(X362="",NOT(OR(V362="Diesel",V362="Petrol"))),"",MAX(IF(O362="",0,COUNTIFS($O$2:$O$501,O362,$X$2:$X$501,X362,$V$2:$V$501,"Diesel")+COUNTIFS($O$2:$O$501,O362,$X$2:$X$501,X362,$V$2:$V$501,"Petrol")),IF(R362="",0,COUNTIFS($R$2:$R$501,R362,$X$2:$X$501,X362,$V$2:$V$501,"Diesel")+COUNTIFS($R$2:$R$501,R362,$X$2:$X$501,X362,$V$2:$V$501,"Petrol"))))</f>
        <v/>
      </c>
      <c r="Z362" s="32" t="str">
        <f aca="false">IF(OR(R362="",TRIM(I362&amp;"")="",NOT(OR(V362="Diesel",V362="Petrol"))),"",IFERROR(_xlfn.MAXIFS($I$2:$I$501,$R$2:$R$501,R362,$I$2:$I$501,"&lt;"&amp;I362,$V$2:$V$501,"&lt;&gt;AdBlue",$V$2:$V$501,"&lt;&gt;Other"),""))</f>
        <v/>
      </c>
      <c r="AA362" s="32" t="str">
        <f aca="false">IF(OR(Z362="",N(Z362)=0),"",I362-Z362)</f>
        <v/>
      </c>
      <c r="AB362" s="32" t="str">
        <f aca="false">IF(OR(R362="",TRIM(I362&amp;"")="",X362=""),"",IFERROR(_xlfn.MAXIFS($I$2:$I$501,$R$2:$R$501,R362,$X$2:$X$501,"&lt;"&amp;X362),""))</f>
        <v/>
      </c>
      <c r="AC362" s="32" t="str">
        <f aca="false">IF(V362="Other","Not fuel, ","")&amp;IFERROR(IF(AND(T362&lt;&gt;"",OR(AND(V362="Diesel",T362&lt;&gt;"Diesel"),AND(V362="Petrol",T362&lt;&gt;"Petrol",T362&lt;&gt;"Plug-in hybrid"),AND(V362="Electric",T362&lt;&gt;"Electric",T362&lt;&gt;"Plug-in hybrid"))),"Wrong fuel for this van, ",""),"")&amp;IFERROR(IF(AND(OR(V362="Diesel",V362="Petrol"),N(U362)&gt;0,G362*1&gt;N(U362)*(1+TankMargin)),"More than the tank holds, ",""),"")&amp;IF(AND(TRIM(D362&amp;"")&lt;&gt;"",Q362&lt;&gt;"",SUBSTITUTE(UPPER(Q362)," ","")&lt;&gt;R362),"Card used in another van, ","")&amp;IF(AND(TRIM(D362&amp;"")&lt;&gt;"",S362=0),"Not one of your vans, ","")&amp;IF(AND(A362&lt;&gt;"",R362="",O362&lt;&gt;"",P362=0),"Card not on your Vans list, ","")&amp;IF(N(Y362)&gt;1,"Filled twice that day, ","")&amp;IFERROR(IF(AND(AA362&lt;&gt;"",AA362&lt;MinMiles),"Only "&amp;TEXT(AA362,"#,##0")&amp;" miles since the previous fill, ",""),"")&amp;IFERROR(IF(AND(AB362&lt;&gt;"",N(AB362)&gt;0,I362*1&lt;N(AB362)),"Pump mileage lower than before, ",""),"")&amp;IFERROR(IF(AND(TRIM(I362&amp;"")&lt;&gt;"",TRIM(K362&amp;"")&lt;&gt;"",ABS(I362*1-K362*1)&gt;MileTolerance),"Pump mileage off from the odometer, ",""),"")&amp;IF(J362="No","No receipt from the driver, ","")&amp;IFERROR(IF(AND(W362&lt;&gt;"",OR(W362&lt;DayStart,W362&gt;DayEnd)),"Outside working hours, ",""),"")&amp;IFERROR(IF(AND(X362&lt;&gt;"",WEEKDAY(X362,2)=6,FlagSat="Yes"),"Saturday, ",""),"")&amp;IFERROR(IF(AND(X362&lt;&gt;"",WEEKDAY(X362,2)=7,FlagSun="Yes"),"Sunday, ",""),"")&amp;IF(AND(FlagPremium="Yes",OR(V362="Diesel",V362="Petrol"),OR(ISNUMBER(SEARCH("super",F362)),ISNUMBER(SEARCH("premium",F362)),ISNUMBER(SEARCH("ultimate",F362)),ISNUMBER(SEARCH("v-power",F362)),ISNUMBER(SEARCH("momentum",F362)),ISNUMBER(SEARCH("supreme",F362)))),"Premium fuel, ","")</f>
        <v/>
      </c>
      <c r="AD362" s="32" t="n">
        <f aca="false">IF(AC362="",0,1)</f>
        <v>0</v>
      </c>
      <c r="AE362" s="32" t="n">
        <f aca="false">IF(A362="",0,1)</f>
        <v>0</v>
      </c>
    </row>
    <row r="363" customFormat="false" ht="15" hidden="false" customHeight="false" outlineLevel="0" collapsed="false">
      <c r="A363" s="24"/>
      <c r="B363" s="25"/>
      <c r="C363" s="21"/>
      <c r="D363" s="19"/>
      <c r="E363" s="19"/>
      <c r="F363" s="19"/>
      <c r="G363" s="26"/>
      <c r="H363" s="27"/>
      <c r="I363" s="28"/>
      <c r="J363" s="19"/>
      <c r="K363" s="28"/>
      <c r="L363" s="29" t="str">
        <f aca="false">IF(AC363="","",LEFT(AC363,LEN(AC363)-2))</f>
        <v/>
      </c>
      <c r="M363" s="30"/>
      <c r="N363" s="30"/>
      <c r="O363" s="32" t="str">
        <f aca="false">IF(TRIM(C363&amp;"")="","",RIGHT(SUBSTITUTE(SUBSTITUTE(C363&amp;""," ",""),"*",""),4))</f>
        <v/>
      </c>
      <c r="P363" s="32" t="n">
        <f aca="false">IF(O363="",0,IFERROR(MATCH(O363,Vans!$D$2:$D$51,0),IFERROR(MATCH(VALUE(O363),Vans!$D$2:$D$51,0),0)))</f>
        <v>0</v>
      </c>
      <c r="Q363" s="32" t="str">
        <f aca="false">IF(P363=0,"",INDEX(Vans!$A$2:$A$51,P363)&amp;"")</f>
        <v/>
      </c>
      <c r="R363" s="32" t="str">
        <f aca="false">IF(A363="","",IF(TRIM(D363&amp;"")&lt;&gt;"",SUBSTITUTE(UPPER(TRIM(D363&amp;""))," ",""),SUBSTITUTE(UPPER(Q363)," ","")))</f>
        <v/>
      </c>
      <c r="S363" s="32" t="n">
        <f aca="false">IF(R363="",0,IFERROR(MATCH(R363,Vans!$G$2:$G$51,0),0))</f>
        <v>0</v>
      </c>
      <c r="T363" s="32" t="str">
        <f aca="false">IF(S363=0,"",INDEX(Vans!$B$2:$B$51,S363)&amp;"")</f>
        <v/>
      </c>
      <c r="U363" s="32" t="str">
        <f aca="false">IF(S363=0,"",INDEX(Vans!$C$2:$C$51,S363))</f>
        <v/>
      </c>
      <c r="V363" s="32" t="str">
        <f aca="false">IF(TRIM(F363&amp;"")="","",IF(ISNUMBER(SEARCH("adblue",F363)),"AdBlue",IF(OR(ISNUMBER(SEARCH("diesel",F363)),ISNUMBER(SEARCH("derv",F363)),ISNUMBER(SEARCH("ulsd",F363))),"Diesel",IF(OR(ISNUMBER(SEARCH("unleaded",F363)),ISNUMBER(SEARCH("petrol",F363)),ISNUMBER(SEARCH("ulp",F363))),"Petrol",IF(OR(ISNUMBER(SEARCH("electric",F363)),ISNUMBER(SEARCH("charg",F363)),ISNUMBER(SEARCH("kwh",F363))),"Electric","Other")))))</f>
        <v/>
      </c>
      <c r="W363" s="34" t="str">
        <f aca="false">IF(TRIM(B363&amp;"")&lt;&gt;"",IFERROR(MOD(B363*1,1),""),IF(A363="","",IFERROR(IF(MOD(A363*1,1)&gt;0,MOD(A363*1,1),""),"")))</f>
        <v/>
      </c>
      <c r="X363" s="35" t="str">
        <f aca="false">IF(A363="","",IFERROR(INT(A363*1),""))</f>
        <v/>
      </c>
      <c r="Y363" s="32" t="str">
        <f aca="false">IF(OR(X363="",NOT(OR(V363="Diesel",V363="Petrol"))),"",MAX(IF(O363="",0,COUNTIFS($O$2:$O$501,O363,$X$2:$X$501,X363,$V$2:$V$501,"Diesel")+COUNTIFS($O$2:$O$501,O363,$X$2:$X$501,X363,$V$2:$V$501,"Petrol")),IF(R363="",0,COUNTIFS($R$2:$R$501,R363,$X$2:$X$501,X363,$V$2:$V$501,"Diesel")+COUNTIFS($R$2:$R$501,R363,$X$2:$X$501,X363,$V$2:$V$501,"Petrol"))))</f>
        <v/>
      </c>
      <c r="Z363" s="32" t="str">
        <f aca="false">IF(OR(R363="",TRIM(I363&amp;"")="",NOT(OR(V363="Diesel",V363="Petrol"))),"",IFERROR(_xlfn.MAXIFS($I$2:$I$501,$R$2:$R$501,R363,$I$2:$I$501,"&lt;"&amp;I363,$V$2:$V$501,"&lt;&gt;AdBlue",$V$2:$V$501,"&lt;&gt;Other"),""))</f>
        <v/>
      </c>
      <c r="AA363" s="32" t="str">
        <f aca="false">IF(OR(Z363="",N(Z363)=0),"",I363-Z363)</f>
        <v/>
      </c>
      <c r="AB363" s="32" t="str">
        <f aca="false">IF(OR(R363="",TRIM(I363&amp;"")="",X363=""),"",IFERROR(_xlfn.MAXIFS($I$2:$I$501,$R$2:$R$501,R363,$X$2:$X$501,"&lt;"&amp;X363),""))</f>
        <v/>
      </c>
      <c r="AC363" s="32" t="str">
        <f aca="false">IF(V363="Other","Not fuel, ","")&amp;IFERROR(IF(AND(T363&lt;&gt;"",OR(AND(V363="Diesel",T363&lt;&gt;"Diesel"),AND(V363="Petrol",T363&lt;&gt;"Petrol",T363&lt;&gt;"Plug-in hybrid"),AND(V363="Electric",T363&lt;&gt;"Electric",T363&lt;&gt;"Plug-in hybrid"))),"Wrong fuel for this van, ",""),"")&amp;IFERROR(IF(AND(OR(V363="Diesel",V363="Petrol"),N(U363)&gt;0,G363*1&gt;N(U363)*(1+TankMargin)),"More than the tank holds, ",""),"")&amp;IF(AND(TRIM(D363&amp;"")&lt;&gt;"",Q363&lt;&gt;"",SUBSTITUTE(UPPER(Q363)," ","")&lt;&gt;R363),"Card used in another van, ","")&amp;IF(AND(TRIM(D363&amp;"")&lt;&gt;"",S363=0),"Not one of your vans, ","")&amp;IF(AND(A363&lt;&gt;"",R363="",O363&lt;&gt;"",P363=0),"Card not on your Vans list, ","")&amp;IF(N(Y363)&gt;1,"Filled twice that day, ","")&amp;IFERROR(IF(AND(AA363&lt;&gt;"",AA363&lt;MinMiles),"Only "&amp;TEXT(AA363,"#,##0")&amp;" miles since the previous fill, ",""),"")&amp;IFERROR(IF(AND(AB363&lt;&gt;"",N(AB363)&gt;0,I363*1&lt;N(AB363)),"Pump mileage lower than before, ",""),"")&amp;IFERROR(IF(AND(TRIM(I363&amp;"")&lt;&gt;"",TRIM(K363&amp;"")&lt;&gt;"",ABS(I363*1-K363*1)&gt;MileTolerance),"Pump mileage off from the odometer, ",""),"")&amp;IF(J363="No","No receipt from the driver, ","")&amp;IFERROR(IF(AND(W363&lt;&gt;"",OR(W363&lt;DayStart,W363&gt;DayEnd)),"Outside working hours, ",""),"")&amp;IFERROR(IF(AND(X363&lt;&gt;"",WEEKDAY(X363,2)=6,FlagSat="Yes"),"Saturday, ",""),"")&amp;IFERROR(IF(AND(X363&lt;&gt;"",WEEKDAY(X363,2)=7,FlagSun="Yes"),"Sunday, ",""),"")&amp;IF(AND(FlagPremium="Yes",OR(V363="Diesel",V363="Petrol"),OR(ISNUMBER(SEARCH("super",F363)),ISNUMBER(SEARCH("premium",F363)),ISNUMBER(SEARCH("ultimate",F363)),ISNUMBER(SEARCH("v-power",F363)),ISNUMBER(SEARCH("momentum",F363)),ISNUMBER(SEARCH("supreme",F363)))),"Premium fuel, ","")</f>
        <v/>
      </c>
      <c r="AD363" s="32" t="n">
        <f aca="false">IF(AC363="",0,1)</f>
        <v>0</v>
      </c>
      <c r="AE363" s="32" t="n">
        <f aca="false">IF(A363="",0,1)</f>
        <v>0</v>
      </c>
    </row>
    <row r="364" customFormat="false" ht="15" hidden="false" customHeight="false" outlineLevel="0" collapsed="false">
      <c r="A364" s="24"/>
      <c r="B364" s="25"/>
      <c r="C364" s="21"/>
      <c r="D364" s="19"/>
      <c r="E364" s="19"/>
      <c r="F364" s="19"/>
      <c r="G364" s="26"/>
      <c r="H364" s="27"/>
      <c r="I364" s="28"/>
      <c r="J364" s="19"/>
      <c r="K364" s="28"/>
      <c r="L364" s="29" t="str">
        <f aca="false">IF(AC364="","",LEFT(AC364,LEN(AC364)-2))</f>
        <v/>
      </c>
      <c r="M364" s="30"/>
      <c r="N364" s="30"/>
      <c r="O364" s="32" t="str">
        <f aca="false">IF(TRIM(C364&amp;"")="","",RIGHT(SUBSTITUTE(SUBSTITUTE(C364&amp;""," ",""),"*",""),4))</f>
        <v/>
      </c>
      <c r="P364" s="32" t="n">
        <f aca="false">IF(O364="",0,IFERROR(MATCH(O364,Vans!$D$2:$D$51,0),IFERROR(MATCH(VALUE(O364),Vans!$D$2:$D$51,0),0)))</f>
        <v>0</v>
      </c>
      <c r="Q364" s="32" t="str">
        <f aca="false">IF(P364=0,"",INDEX(Vans!$A$2:$A$51,P364)&amp;"")</f>
        <v/>
      </c>
      <c r="R364" s="32" t="str">
        <f aca="false">IF(A364="","",IF(TRIM(D364&amp;"")&lt;&gt;"",SUBSTITUTE(UPPER(TRIM(D364&amp;""))," ",""),SUBSTITUTE(UPPER(Q364)," ","")))</f>
        <v/>
      </c>
      <c r="S364" s="32" t="n">
        <f aca="false">IF(R364="",0,IFERROR(MATCH(R364,Vans!$G$2:$G$51,0),0))</f>
        <v>0</v>
      </c>
      <c r="T364" s="32" t="str">
        <f aca="false">IF(S364=0,"",INDEX(Vans!$B$2:$B$51,S364)&amp;"")</f>
        <v/>
      </c>
      <c r="U364" s="32" t="str">
        <f aca="false">IF(S364=0,"",INDEX(Vans!$C$2:$C$51,S364))</f>
        <v/>
      </c>
      <c r="V364" s="32" t="str">
        <f aca="false">IF(TRIM(F364&amp;"")="","",IF(ISNUMBER(SEARCH("adblue",F364)),"AdBlue",IF(OR(ISNUMBER(SEARCH("diesel",F364)),ISNUMBER(SEARCH("derv",F364)),ISNUMBER(SEARCH("ulsd",F364))),"Diesel",IF(OR(ISNUMBER(SEARCH("unleaded",F364)),ISNUMBER(SEARCH("petrol",F364)),ISNUMBER(SEARCH("ulp",F364))),"Petrol",IF(OR(ISNUMBER(SEARCH("electric",F364)),ISNUMBER(SEARCH("charg",F364)),ISNUMBER(SEARCH("kwh",F364))),"Electric","Other")))))</f>
        <v/>
      </c>
      <c r="W364" s="34" t="str">
        <f aca="false">IF(TRIM(B364&amp;"")&lt;&gt;"",IFERROR(MOD(B364*1,1),""),IF(A364="","",IFERROR(IF(MOD(A364*1,1)&gt;0,MOD(A364*1,1),""),"")))</f>
        <v/>
      </c>
      <c r="X364" s="35" t="str">
        <f aca="false">IF(A364="","",IFERROR(INT(A364*1),""))</f>
        <v/>
      </c>
      <c r="Y364" s="32" t="str">
        <f aca="false">IF(OR(X364="",NOT(OR(V364="Diesel",V364="Petrol"))),"",MAX(IF(O364="",0,COUNTIFS($O$2:$O$501,O364,$X$2:$X$501,X364,$V$2:$V$501,"Diesel")+COUNTIFS($O$2:$O$501,O364,$X$2:$X$501,X364,$V$2:$V$501,"Petrol")),IF(R364="",0,COUNTIFS($R$2:$R$501,R364,$X$2:$X$501,X364,$V$2:$V$501,"Diesel")+COUNTIFS($R$2:$R$501,R364,$X$2:$X$501,X364,$V$2:$V$501,"Petrol"))))</f>
        <v/>
      </c>
      <c r="Z364" s="32" t="str">
        <f aca="false">IF(OR(R364="",TRIM(I364&amp;"")="",NOT(OR(V364="Diesel",V364="Petrol"))),"",IFERROR(_xlfn.MAXIFS($I$2:$I$501,$R$2:$R$501,R364,$I$2:$I$501,"&lt;"&amp;I364,$V$2:$V$501,"&lt;&gt;AdBlue",$V$2:$V$501,"&lt;&gt;Other"),""))</f>
        <v/>
      </c>
      <c r="AA364" s="32" t="str">
        <f aca="false">IF(OR(Z364="",N(Z364)=0),"",I364-Z364)</f>
        <v/>
      </c>
      <c r="AB364" s="32" t="str">
        <f aca="false">IF(OR(R364="",TRIM(I364&amp;"")="",X364=""),"",IFERROR(_xlfn.MAXIFS($I$2:$I$501,$R$2:$R$501,R364,$X$2:$X$501,"&lt;"&amp;X364),""))</f>
        <v/>
      </c>
      <c r="AC364" s="32" t="str">
        <f aca="false">IF(V364="Other","Not fuel, ","")&amp;IFERROR(IF(AND(T364&lt;&gt;"",OR(AND(V364="Diesel",T364&lt;&gt;"Diesel"),AND(V364="Petrol",T364&lt;&gt;"Petrol",T364&lt;&gt;"Plug-in hybrid"),AND(V364="Electric",T364&lt;&gt;"Electric",T364&lt;&gt;"Plug-in hybrid"))),"Wrong fuel for this van, ",""),"")&amp;IFERROR(IF(AND(OR(V364="Diesel",V364="Petrol"),N(U364)&gt;0,G364*1&gt;N(U364)*(1+TankMargin)),"More than the tank holds, ",""),"")&amp;IF(AND(TRIM(D364&amp;"")&lt;&gt;"",Q364&lt;&gt;"",SUBSTITUTE(UPPER(Q364)," ","")&lt;&gt;R364),"Card used in another van, ","")&amp;IF(AND(TRIM(D364&amp;"")&lt;&gt;"",S364=0),"Not one of your vans, ","")&amp;IF(AND(A364&lt;&gt;"",R364="",O364&lt;&gt;"",P364=0),"Card not on your Vans list, ","")&amp;IF(N(Y364)&gt;1,"Filled twice that day, ","")&amp;IFERROR(IF(AND(AA364&lt;&gt;"",AA364&lt;MinMiles),"Only "&amp;TEXT(AA364,"#,##0")&amp;" miles since the previous fill, ",""),"")&amp;IFERROR(IF(AND(AB364&lt;&gt;"",N(AB364)&gt;0,I364*1&lt;N(AB364)),"Pump mileage lower than before, ",""),"")&amp;IFERROR(IF(AND(TRIM(I364&amp;"")&lt;&gt;"",TRIM(K364&amp;"")&lt;&gt;"",ABS(I364*1-K364*1)&gt;MileTolerance),"Pump mileage off from the odometer, ",""),"")&amp;IF(J364="No","No receipt from the driver, ","")&amp;IFERROR(IF(AND(W364&lt;&gt;"",OR(W364&lt;DayStart,W364&gt;DayEnd)),"Outside working hours, ",""),"")&amp;IFERROR(IF(AND(X364&lt;&gt;"",WEEKDAY(X364,2)=6,FlagSat="Yes"),"Saturday, ",""),"")&amp;IFERROR(IF(AND(X364&lt;&gt;"",WEEKDAY(X364,2)=7,FlagSun="Yes"),"Sunday, ",""),"")&amp;IF(AND(FlagPremium="Yes",OR(V364="Diesel",V364="Petrol"),OR(ISNUMBER(SEARCH("super",F364)),ISNUMBER(SEARCH("premium",F364)),ISNUMBER(SEARCH("ultimate",F364)),ISNUMBER(SEARCH("v-power",F364)),ISNUMBER(SEARCH("momentum",F364)),ISNUMBER(SEARCH("supreme",F364)))),"Premium fuel, ","")</f>
        <v/>
      </c>
      <c r="AD364" s="32" t="n">
        <f aca="false">IF(AC364="",0,1)</f>
        <v>0</v>
      </c>
      <c r="AE364" s="32" t="n">
        <f aca="false">IF(A364="",0,1)</f>
        <v>0</v>
      </c>
    </row>
    <row r="365" customFormat="false" ht="15" hidden="false" customHeight="false" outlineLevel="0" collapsed="false">
      <c r="A365" s="24"/>
      <c r="B365" s="25"/>
      <c r="C365" s="21"/>
      <c r="D365" s="19"/>
      <c r="E365" s="19"/>
      <c r="F365" s="19"/>
      <c r="G365" s="26"/>
      <c r="H365" s="27"/>
      <c r="I365" s="28"/>
      <c r="J365" s="19"/>
      <c r="K365" s="28"/>
      <c r="L365" s="29" t="str">
        <f aca="false">IF(AC365="","",LEFT(AC365,LEN(AC365)-2))</f>
        <v/>
      </c>
      <c r="M365" s="30"/>
      <c r="N365" s="30"/>
      <c r="O365" s="32" t="str">
        <f aca="false">IF(TRIM(C365&amp;"")="","",RIGHT(SUBSTITUTE(SUBSTITUTE(C365&amp;""," ",""),"*",""),4))</f>
        <v/>
      </c>
      <c r="P365" s="32" t="n">
        <f aca="false">IF(O365="",0,IFERROR(MATCH(O365,Vans!$D$2:$D$51,0),IFERROR(MATCH(VALUE(O365),Vans!$D$2:$D$51,0),0)))</f>
        <v>0</v>
      </c>
      <c r="Q365" s="32" t="str">
        <f aca="false">IF(P365=0,"",INDEX(Vans!$A$2:$A$51,P365)&amp;"")</f>
        <v/>
      </c>
      <c r="R365" s="32" t="str">
        <f aca="false">IF(A365="","",IF(TRIM(D365&amp;"")&lt;&gt;"",SUBSTITUTE(UPPER(TRIM(D365&amp;""))," ",""),SUBSTITUTE(UPPER(Q365)," ","")))</f>
        <v/>
      </c>
      <c r="S365" s="32" t="n">
        <f aca="false">IF(R365="",0,IFERROR(MATCH(R365,Vans!$G$2:$G$51,0),0))</f>
        <v>0</v>
      </c>
      <c r="T365" s="32" t="str">
        <f aca="false">IF(S365=0,"",INDEX(Vans!$B$2:$B$51,S365)&amp;"")</f>
        <v/>
      </c>
      <c r="U365" s="32" t="str">
        <f aca="false">IF(S365=0,"",INDEX(Vans!$C$2:$C$51,S365))</f>
        <v/>
      </c>
      <c r="V365" s="32" t="str">
        <f aca="false">IF(TRIM(F365&amp;"")="","",IF(ISNUMBER(SEARCH("adblue",F365)),"AdBlue",IF(OR(ISNUMBER(SEARCH("diesel",F365)),ISNUMBER(SEARCH("derv",F365)),ISNUMBER(SEARCH("ulsd",F365))),"Diesel",IF(OR(ISNUMBER(SEARCH("unleaded",F365)),ISNUMBER(SEARCH("petrol",F365)),ISNUMBER(SEARCH("ulp",F365))),"Petrol",IF(OR(ISNUMBER(SEARCH("electric",F365)),ISNUMBER(SEARCH("charg",F365)),ISNUMBER(SEARCH("kwh",F365))),"Electric","Other")))))</f>
        <v/>
      </c>
      <c r="W365" s="34" t="str">
        <f aca="false">IF(TRIM(B365&amp;"")&lt;&gt;"",IFERROR(MOD(B365*1,1),""),IF(A365="","",IFERROR(IF(MOD(A365*1,1)&gt;0,MOD(A365*1,1),""),"")))</f>
        <v/>
      </c>
      <c r="X365" s="35" t="str">
        <f aca="false">IF(A365="","",IFERROR(INT(A365*1),""))</f>
        <v/>
      </c>
      <c r="Y365" s="32" t="str">
        <f aca="false">IF(OR(X365="",NOT(OR(V365="Diesel",V365="Petrol"))),"",MAX(IF(O365="",0,COUNTIFS($O$2:$O$501,O365,$X$2:$X$501,X365,$V$2:$V$501,"Diesel")+COUNTIFS($O$2:$O$501,O365,$X$2:$X$501,X365,$V$2:$V$501,"Petrol")),IF(R365="",0,COUNTIFS($R$2:$R$501,R365,$X$2:$X$501,X365,$V$2:$V$501,"Diesel")+COUNTIFS($R$2:$R$501,R365,$X$2:$X$501,X365,$V$2:$V$501,"Petrol"))))</f>
        <v/>
      </c>
      <c r="Z365" s="32" t="str">
        <f aca="false">IF(OR(R365="",TRIM(I365&amp;"")="",NOT(OR(V365="Diesel",V365="Petrol"))),"",IFERROR(_xlfn.MAXIFS($I$2:$I$501,$R$2:$R$501,R365,$I$2:$I$501,"&lt;"&amp;I365,$V$2:$V$501,"&lt;&gt;AdBlue",$V$2:$V$501,"&lt;&gt;Other"),""))</f>
        <v/>
      </c>
      <c r="AA365" s="32" t="str">
        <f aca="false">IF(OR(Z365="",N(Z365)=0),"",I365-Z365)</f>
        <v/>
      </c>
      <c r="AB365" s="32" t="str">
        <f aca="false">IF(OR(R365="",TRIM(I365&amp;"")="",X365=""),"",IFERROR(_xlfn.MAXIFS($I$2:$I$501,$R$2:$R$501,R365,$X$2:$X$501,"&lt;"&amp;X365),""))</f>
        <v/>
      </c>
      <c r="AC365" s="32" t="str">
        <f aca="false">IF(V365="Other","Not fuel, ","")&amp;IFERROR(IF(AND(T365&lt;&gt;"",OR(AND(V365="Diesel",T365&lt;&gt;"Diesel"),AND(V365="Petrol",T365&lt;&gt;"Petrol",T365&lt;&gt;"Plug-in hybrid"),AND(V365="Electric",T365&lt;&gt;"Electric",T365&lt;&gt;"Plug-in hybrid"))),"Wrong fuel for this van, ",""),"")&amp;IFERROR(IF(AND(OR(V365="Diesel",V365="Petrol"),N(U365)&gt;0,G365*1&gt;N(U365)*(1+TankMargin)),"More than the tank holds, ",""),"")&amp;IF(AND(TRIM(D365&amp;"")&lt;&gt;"",Q365&lt;&gt;"",SUBSTITUTE(UPPER(Q365)," ","")&lt;&gt;R365),"Card used in another van, ","")&amp;IF(AND(TRIM(D365&amp;"")&lt;&gt;"",S365=0),"Not one of your vans, ","")&amp;IF(AND(A365&lt;&gt;"",R365="",O365&lt;&gt;"",P365=0),"Card not on your Vans list, ","")&amp;IF(N(Y365)&gt;1,"Filled twice that day, ","")&amp;IFERROR(IF(AND(AA365&lt;&gt;"",AA365&lt;MinMiles),"Only "&amp;TEXT(AA365,"#,##0")&amp;" miles since the previous fill, ",""),"")&amp;IFERROR(IF(AND(AB365&lt;&gt;"",N(AB365)&gt;0,I365*1&lt;N(AB365)),"Pump mileage lower than before, ",""),"")&amp;IFERROR(IF(AND(TRIM(I365&amp;"")&lt;&gt;"",TRIM(K365&amp;"")&lt;&gt;"",ABS(I365*1-K365*1)&gt;MileTolerance),"Pump mileage off from the odometer, ",""),"")&amp;IF(J365="No","No receipt from the driver, ","")&amp;IFERROR(IF(AND(W365&lt;&gt;"",OR(W365&lt;DayStart,W365&gt;DayEnd)),"Outside working hours, ",""),"")&amp;IFERROR(IF(AND(X365&lt;&gt;"",WEEKDAY(X365,2)=6,FlagSat="Yes"),"Saturday, ",""),"")&amp;IFERROR(IF(AND(X365&lt;&gt;"",WEEKDAY(X365,2)=7,FlagSun="Yes"),"Sunday, ",""),"")&amp;IF(AND(FlagPremium="Yes",OR(V365="Diesel",V365="Petrol"),OR(ISNUMBER(SEARCH("super",F365)),ISNUMBER(SEARCH("premium",F365)),ISNUMBER(SEARCH("ultimate",F365)),ISNUMBER(SEARCH("v-power",F365)),ISNUMBER(SEARCH("momentum",F365)),ISNUMBER(SEARCH("supreme",F365)))),"Premium fuel, ","")</f>
        <v/>
      </c>
      <c r="AD365" s="32" t="n">
        <f aca="false">IF(AC365="",0,1)</f>
        <v>0</v>
      </c>
      <c r="AE365" s="32" t="n">
        <f aca="false">IF(A365="",0,1)</f>
        <v>0</v>
      </c>
    </row>
    <row r="366" customFormat="false" ht="15" hidden="false" customHeight="false" outlineLevel="0" collapsed="false">
      <c r="A366" s="24"/>
      <c r="B366" s="25"/>
      <c r="C366" s="21"/>
      <c r="D366" s="19"/>
      <c r="E366" s="19"/>
      <c r="F366" s="19"/>
      <c r="G366" s="26"/>
      <c r="H366" s="27"/>
      <c r="I366" s="28"/>
      <c r="J366" s="19"/>
      <c r="K366" s="28"/>
      <c r="L366" s="29" t="str">
        <f aca="false">IF(AC366="","",LEFT(AC366,LEN(AC366)-2))</f>
        <v/>
      </c>
      <c r="M366" s="30"/>
      <c r="N366" s="30"/>
      <c r="O366" s="32" t="str">
        <f aca="false">IF(TRIM(C366&amp;"")="","",RIGHT(SUBSTITUTE(SUBSTITUTE(C366&amp;""," ",""),"*",""),4))</f>
        <v/>
      </c>
      <c r="P366" s="32" t="n">
        <f aca="false">IF(O366="",0,IFERROR(MATCH(O366,Vans!$D$2:$D$51,0),IFERROR(MATCH(VALUE(O366),Vans!$D$2:$D$51,0),0)))</f>
        <v>0</v>
      </c>
      <c r="Q366" s="32" t="str">
        <f aca="false">IF(P366=0,"",INDEX(Vans!$A$2:$A$51,P366)&amp;"")</f>
        <v/>
      </c>
      <c r="R366" s="32" t="str">
        <f aca="false">IF(A366="","",IF(TRIM(D366&amp;"")&lt;&gt;"",SUBSTITUTE(UPPER(TRIM(D366&amp;""))," ",""),SUBSTITUTE(UPPER(Q366)," ","")))</f>
        <v/>
      </c>
      <c r="S366" s="32" t="n">
        <f aca="false">IF(R366="",0,IFERROR(MATCH(R366,Vans!$G$2:$G$51,0),0))</f>
        <v>0</v>
      </c>
      <c r="T366" s="32" t="str">
        <f aca="false">IF(S366=0,"",INDEX(Vans!$B$2:$B$51,S366)&amp;"")</f>
        <v/>
      </c>
      <c r="U366" s="32" t="str">
        <f aca="false">IF(S366=0,"",INDEX(Vans!$C$2:$C$51,S366))</f>
        <v/>
      </c>
      <c r="V366" s="32" t="str">
        <f aca="false">IF(TRIM(F366&amp;"")="","",IF(ISNUMBER(SEARCH("adblue",F366)),"AdBlue",IF(OR(ISNUMBER(SEARCH("diesel",F366)),ISNUMBER(SEARCH("derv",F366)),ISNUMBER(SEARCH("ulsd",F366))),"Diesel",IF(OR(ISNUMBER(SEARCH("unleaded",F366)),ISNUMBER(SEARCH("petrol",F366)),ISNUMBER(SEARCH("ulp",F366))),"Petrol",IF(OR(ISNUMBER(SEARCH("electric",F366)),ISNUMBER(SEARCH("charg",F366)),ISNUMBER(SEARCH("kwh",F366))),"Electric","Other")))))</f>
        <v/>
      </c>
      <c r="W366" s="34" t="str">
        <f aca="false">IF(TRIM(B366&amp;"")&lt;&gt;"",IFERROR(MOD(B366*1,1),""),IF(A366="","",IFERROR(IF(MOD(A366*1,1)&gt;0,MOD(A366*1,1),""),"")))</f>
        <v/>
      </c>
      <c r="X366" s="35" t="str">
        <f aca="false">IF(A366="","",IFERROR(INT(A366*1),""))</f>
        <v/>
      </c>
      <c r="Y366" s="32" t="str">
        <f aca="false">IF(OR(X366="",NOT(OR(V366="Diesel",V366="Petrol"))),"",MAX(IF(O366="",0,COUNTIFS($O$2:$O$501,O366,$X$2:$X$501,X366,$V$2:$V$501,"Diesel")+COUNTIFS($O$2:$O$501,O366,$X$2:$X$501,X366,$V$2:$V$501,"Petrol")),IF(R366="",0,COUNTIFS($R$2:$R$501,R366,$X$2:$X$501,X366,$V$2:$V$501,"Diesel")+COUNTIFS($R$2:$R$501,R366,$X$2:$X$501,X366,$V$2:$V$501,"Petrol"))))</f>
        <v/>
      </c>
      <c r="Z366" s="32" t="str">
        <f aca="false">IF(OR(R366="",TRIM(I366&amp;"")="",NOT(OR(V366="Diesel",V366="Petrol"))),"",IFERROR(_xlfn.MAXIFS($I$2:$I$501,$R$2:$R$501,R366,$I$2:$I$501,"&lt;"&amp;I366,$V$2:$V$501,"&lt;&gt;AdBlue",$V$2:$V$501,"&lt;&gt;Other"),""))</f>
        <v/>
      </c>
      <c r="AA366" s="32" t="str">
        <f aca="false">IF(OR(Z366="",N(Z366)=0),"",I366-Z366)</f>
        <v/>
      </c>
      <c r="AB366" s="32" t="str">
        <f aca="false">IF(OR(R366="",TRIM(I366&amp;"")="",X366=""),"",IFERROR(_xlfn.MAXIFS($I$2:$I$501,$R$2:$R$501,R366,$X$2:$X$501,"&lt;"&amp;X366),""))</f>
        <v/>
      </c>
      <c r="AC366" s="32" t="str">
        <f aca="false">IF(V366="Other","Not fuel, ","")&amp;IFERROR(IF(AND(T366&lt;&gt;"",OR(AND(V366="Diesel",T366&lt;&gt;"Diesel"),AND(V366="Petrol",T366&lt;&gt;"Petrol",T366&lt;&gt;"Plug-in hybrid"),AND(V366="Electric",T366&lt;&gt;"Electric",T366&lt;&gt;"Plug-in hybrid"))),"Wrong fuel for this van, ",""),"")&amp;IFERROR(IF(AND(OR(V366="Diesel",V366="Petrol"),N(U366)&gt;0,G366*1&gt;N(U366)*(1+TankMargin)),"More than the tank holds, ",""),"")&amp;IF(AND(TRIM(D366&amp;"")&lt;&gt;"",Q366&lt;&gt;"",SUBSTITUTE(UPPER(Q366)," ","")&lt;&gt;R366),"Card used in another van, ","")&amp;IF(AND(TRIM(D366&amp;"")&lt;&gt;"",S366=0),"Not one of your vans, ","")&amp;IF(AND(A366&lt;&gt;"",R366="",O366&lt;&gt;"",P366=0),"Card not on your Vans list, ","")&amp;IF(N(Y366)&gt;1,"Filled twice that day, ","")&amp;IFERROR(IF(AND(AA366&lt;&gt;"",AA366&lt;MinMiles),"Only "&amp;TEXT(AA366,"#,##0")&amp;" miles since the previous fill, ",""),"")&amp;IFERROR(IF(AND(AB366&lt;&gt;"",N(AB366)&gt;0,I366*1&lt;N(AB366)),"Pump mileage lower than before, ",""),"")&amp;IFERROR(IF(AND(TRIM(I366&amp;"")&lt;&gt;"",TRIM(K366&amp;"")&lt;&gt;"",ABS(I366*1-K366*1)&gt;MileTolerance),"Pump mileage off from the odometer, ",""),"")&amp;IF(J366="No","No receipt from the driver, ","")&amp;IFERROR(IF(AND(W366&lt;&gt;"",OR(W366&lt;DayStart,W366&gt;DayEnd)),"Outside working hours, ",""),"")&amp;IFERROR(IF(AND(X366&lt;&gt;"",WEEKDAY(X366,2)=6,FlagSat="Yes"),"Saturday, ",""),"")&amp;IFERROR(IF(AND(X366&lt;&gt;"",WEEKDAY(X366,2)=7,FlagSun="Yes"),"Sunday, ",""),"")&amp;IF(AND(FlagPremium="Yes",OR(V366="Diesel",V366="Petrol"),OR(ISNUMBER(SEARCH("super",F366)),ISNUMBER(SEARCH("premium",F366)),ISNUMBER(SEARCH("ultimate",F366)),ISNUMBER(SEARCH("v-power",F366)),ISNUMBER(SEARCH("momentum",F366)),ISNUMBER(SEARCH("supreme",F366)))),"Premium fuel, ","")</f>
        <v/>
      </c>
      <c r="AD366" s="32" t="n">
        <f aca="false">IF(AC366="",0,1)</f>
        <v>0</v>
      </c>
      <c r="AE366" s="32" t="n">
        <f aca="false">IF(A366="",0,1)</f>
        <v>0</v>
      </c>
    </row>
    <row r="367" customFormat="false" ht="15" hidden="false" customHeight="false" outlineLevel="0" collapsed="false">
      <c r="A367" s="24"/>
      <c r="B367" s="25"/>
      <c r="C367" s="21"/>
      <c r="D367" s="19"/>
      <c r="E367" s="19"/>
      <c r="F367" s="19"/>
      <c r="G367" s="26"/>
      <c r="H367" s="27"/>
      <c r="I367" s="28"/>
      <c r="J367" s="19"/>
      <c r="K367" s="28"/>
      <c r="L367" s="29" t="str">
        <f aca="false">IF(AC367="","",LEFT(AC367,LEN(AC367)-2))</f>
        <v/>
      </c>
      <c r="M367" s="30"/>
      <c r="N367" s="30"/>
      <c r="O367" s="32" t="str">
        <f aca="false">IF(TRIM(C367&amp;"")="","",RIGHT(SUBSTITUTE(SUBSTITUTE(C367&amp;""," ",""),"*",""),4))</f>
        <v/>
      </c>
      <c r="P367" s="32" t="n">
        <f aca="false">IF(O367="",0,IFERROR(MATCH(O367,Vans!$D$2:$D$51,0),IFERROR(MATCH(VALUE(O367),Vans!$D$2:$D$51,0),0)))</f>
        <v>0</v>
      </c>
      <c r="Q367" s="32" t="str">
        <f aca="false">IF(P367=0,"",INDEX(Vans!$A$2:$A$51,P367)&amp;"")</f>
        <v/>
      </c>
      <c r="R367" s="32" t="str">
        <f aca="false">IF(A367="","",IF(TRIM(D367&amp;"")&lt;&gt;"",SUBSTITUTE(UPPER(TRIM(D367&amp;""))," ",""),SUBSTITUTE(UPPER(Q367)," ","")))</f>
        <v/>
      </c>
      <c r="S367" s="32" t="n">
        <f aca="false">IF(R367="",0,IFERROR(MATCH(R367,Vans!$G$2:$G$51,0),0))</f>
        <v>0</v>
      </c>
      <c r="T367" s="32" t="str">
        <f aca="false">IF(S367=0,"",INDEX(Vans!$B$2:$B$51,S367)&amp;"")</f>
        <v/>
      </c>
      <c r="U367" s="32" t="str">
        <f aca="false">IF(S367=0,"",INDEX(Vans!$C$2:$C$51,S367))</f>
        <v/>
      </c>
      <c r="V367" s="32" t="str">
        <f aca="false">IF(TRIM(F367&amp;"")="","",IF(ISNUMBER(SEARCH("adblue",F367)),"AdBlue",IF(OR(ISNUMBER(SEARCH("diesel",F367)),ISNUMBER(SEARCH("derv",F367)),ISNUMBER(SEARCH("ulsd",F367))),"Diesel",IF(OR(ISNUMBER(SEARCH("unleaded",F367)),ISNUMBER(SEARCH("petrol",F367)),ISNUMBER(SEARCH("ulp",F367))),"Petrol",IF(OR(ISNUMBER(SEARCH("electric",F367)),ISNUMBER(SEARCH("charg",F367)),ISNUMBER(SEARCH("kwh",F367))),"Electric","Other")))))</f>
        <v/>
      </c>
      <c r="W367" s="34" t="str">
        <f aca="false">IF(TRIM(B367&amp;"")&lt;&gt;"",IFERROR(MOD(B367*1,1),""),IF(A367="","",IFERROR(IF(MOD(A367*1,1)&gt;0,MOD(A367*1,1),""),"")))</f>
        <v/>
      </c>
      <c r="X367" s="35" t="str">
        <f aca="false">IF(A367="","",IFERROR(INT(A367*1),""))</f>
        <v/>
      </c>
      <c r="Y367" s="32" t="str">
        <f aca="false">IF(OR(X367="",NOT(OR(V367="Diesel",V367="Petrol"))),"",MAX(IF(O367="",0,COUNTIFS($O$2:$O$501,O367,$X$2:$X$501,X367,$V$2:$V$501,"Diesel")+COUNTIFS($O$2:$O$501,O367,$X$2:$X$501,X367,$V$2:$V$501,"Petrol")),IF(R367="",0,COUNTIFS($R$2:$R$501,R367,$X$2:$X$501,X367,$V$2:$V$501,"Diesel")+COUNTIFS($R$2:$R$501,R367,$X$2:$X$501,X367,$V$2:$V$501,"Petrol"))))</f>
        <v/>
      </c>
      <c r="Z367" s="32" t="str">
        <f aca="false">IF(OR(R367="",TRIM(I367&amp;"")="",NOT(OR(V367="Diesel",V367="Petrol"))),"",IFERROR(_xlfn.MAXIFS($I$2:$I$501,$R$2:$R$501,R367,$I$2:$I$501,"&lt;"&amp;I367,$V$2:$V$501,"&lt;&gt;AdBlue",$V$2:$V$501,"&lt;&gt;Other"),""))</f>
        <v/>
      </c>
      <c r="AA367" s="32" t="str">
        <f aca="false">IF(OR(Z367="",N(Z367)=0),"",I367-Z367)</f>
        <v/>
      </c>
      <c r="AB367" s="32" t="str">
        <f aca="false">IF(OR(R367="",TRIM(I367&amp;"")="",X367=""),"",IFERROR(_xlfn.MAXIFS($I$2:$I$501,$R$2:$R$501,R367,$X$2:$X$501,"&lt;"&amp;X367),""))</f>
        <v/>
      </c>
      <c r="AC367" s="32" t="str">
        <f aca="false">IF(V367="Other","Not fuel, ","")&amp;IFERROR(IF(AND(T367&lt;&gt;"",OR(AND(V367="Diesel",T367&lt;&gt;"Diesel"),AND(V367="Petrol",T367&lt;&gt;"Petrol",T367&lt;&gt;"Plug-in hybrid"),AND(V367="Electric",T367&lt;&gt;"Electric",T367&lt;&gt;"Plug-in hybrid"))),"Wrong fuel for this van, ",""),"")&amp;IFERROR(IF(AND(OR(V367="Diesel",V367="Petrol"),N(U367)&gt;0,G367*1&gt;N(U367)*(1+TankMargin)),"More than the tank holds, ",""),"")&amp;IF(AND(TRIM(D367&amp;"")&lt;&gt;"",Q367&lt;&gt;"",SUBSTITUTE(UPPER(Q367)," ","")&lt;&gt;R367),"Card used in another van, ","")&amp;IF(AND(TRIM(D367&amp;"")&lt;&gt;"",S367=0),"Not one of your vans, ","")&amp;IF(AND(A367&lt;&gt;"",R367="",O367&lt;&gt;"",P367=0),"Card not on your Vans list, ","")&amp;IF(N(Y367)&gt;1,"Filled twice that day, ","")&amp;IFERROR(IF(AND(AA367&lt;&gt;"",AA367&lt;MinMiles),"Only "&amp;TEXT(AA367,"#,##0")&amp;" miles since the previous fill, ",""),"")&amp;IFERROR(IF(AND(AB367&lt;&gt;"",N(AB367)&gt;0,I367*1&lt;N(AB367)),"Pump mileage lower than before, ",""),"")&amp;IFERROR(IF(AND(TRIM(I367&amp;"")&lt;&gt;"",TRIM(K367&amp;"")&lt;&gt;"",ABS(I367*1-K367*1)&gt;MileTolerance),"Pump mileage off from the odometer, ",""),"")&amp;IF(J367="No","No receipt from the driver, ","")&amp;IFERROR(IF(AND(W367&lt;&gt;"",OR(W367&lt;DayStart,W367&gt;DayEnd)),"Outside working hours, ",""),"")&amp;IFERROR(IF(AND(X367&lt;&gt;"",WEEKDAY(X367,2)=6,FlagSat="Yes"),"Saturday, ",""),"")&amp;IFERROR(IF(AND(X367&lt;&gt;"",WEEKDAY(X367,2)=7,FlagSun="Yes"),"Sunday, ",""),"")&amp;IF(AND(FlagPremium="Yes",OR(V367="Diesel",V367="Petrol"),OR(ISNUMBER(SEARCH("super",F367)),ISNUMBER(SEARCH("premium",F367)),ISNUMBER(SEARCH("ultimate",F367)),ISNUMBER(SEARCH("v-power",F367)),ISNUMBER(SEARCH("momentum",F367)),ISNUMBER(SEARCH("supreme",F367)))),"Premium fuel, ","")</f>
        <v/>
      </c>
      <c r="AD367" s="32" t="n">
        <f aca="false">IF(AC367="",0,1)</f>
        <v>0</v>
      </c>
      <c r="AE367" s="32" t="n">
        <f aca="false">IF(A367="",0,1)</f>
        <v>0</v>
      </c>
    </row>
    <row r="368" customFormat="false" ht="15" hidden="false" customHeight="false" outlineLevel="0" collapsed="false">
      <c r="A368" s="24"/>
      <c r="B368" s="25"/>
      <c r="C368" s="21"/>
      <c r="D368" s="19"/>
      <c r="E368" s="19"/>
      <c r="F368" s="19"/>
      <c r="G368" s="26"/>
      <c r="H368" s="27"/>
      <c r="I368" s="28"/>
      <c r="J368" s="19"/>
      <c r="K368" s="28"/>
      <c r="L368" s="29" t="str">
        <f aca="false">IF(AC368="","",LEFT(AC368,LEN(AC368)-2))</f>
        <v/>
      </c>
      <c r="M368" s="30"/>
      <c r="N368" s="30"/>
      <c r="O368" s="32" t="str">
        <f aca="false">IF(TRIM(C368&amp;"")="","",RIGHT(SUBSTITUTE(SUBSTITUTE(C368&amp;""," ",""),"*",""),4))</f>
        <v/>
      </c>
      <c r="P368" s="32" t="n">
        <f aca="false">IF(O368="",0,IFERROR(MATCH(O368,Vans!$D$2:$D$51,0),IFERROR(MATCH(VALUE(O368),Vans!$D$2:$D$51,0),0)))</f>
        <v>0</v>
      </c>
      <c r="Q368" s="32" t="str">
        <f aca="false">IF(P368=0,"",INDEX(Vans!$A$2:$A$51,P368)&amp;"")</f>
        <v/>
      </c>
      <c r="R368" s="32" t="str">
        <f aca="false">IF(A368="","",IF(TRIM(D368&amp;"")&lt;&gt;"",SUBSTITUTE(UPPER(TRIM(D368&amp;""))," ",""),SUBSTITUTE(UPPER(Q368)," ","")))</f>
        <v/>
      </c>
      <c r="S368" s="32" t="n">
        <f aca="false">IF(R368="",0,IFERROR(MATCH(R368,Vans!$G$2:$G$51,0),0))</f>
        <v>0</v>
      </c>
      <c r="T368" s="32" t="str">
        <f aca="false">IF(S368=0,"",INDEX(Vans!$B$2:$B$51,S368)&amp;"")</f>
        <v/>
      </c>
      <c r="U368" s="32" t="str">
        <f aca="false">IF(S368=0,"",INDEX(Vans!$C$2:$C$51,S368))</f>
        <v/>
      </c>
      <c r="V368" s="32" t="str">
        <f aca="false">IF(TRIM(F368&amp;"")="","",IF(ISNUMBER(SEARCH("adblue",F368)),"AdBlue",IF(OR(ISNUMBER(SEARCH("diesel",F368)),ISNUMBER(SEARCH("derv",F368)),ISNUMBER(SEARCH("ulsd",F368))),"Diesel",IF(OR(ISNUMBER(SEARCH("unleaded",F368)),ISNUMBER(SEARCH("petrol",F368)),ISNUMBER(SEARCH("ulp",F368))),"Petrol",IF(OR(ISNUMBER(SEARCH("electric",F368)),ISNUMBER(SEARCH("charg",F368)),ISNUMBER(SEARCH("kwh",F368))),"Electric","Other")))))</f>
        <v/>
      </c>
      <c r="W368" s="34" t="str">
        <f aca="false">IF(TRIM(B368&amp;"")&lt;&gt;"",IFERROR(MOD(B368*1,1),""),IF(A368="","",IFERROR(IF(MOD(A368*1,1)&gt;0,MOD(A368*1,1),""),"")))</f>
        <v/>
      </c>
      <c r="X368" s="35" t="str">
        <f aca="false">IF(A368="","",IFERROR(INT(A368*1),""))</f>
        <v/>
      </c>
      <c r="Y368" s="32" t="str">
        <f aca="false">IF(OR(X368="",NOT(OR(V368="Diesel",V368="Petrol"))),"",MAX(IF(O368="",0,COUNTIFS($O$2:$O$501,O368,$X$2:$X$501,X368,$V$2:$V$501,"Diesel")+COUNTIFS($O$2:$O$501,O368,$X$2:$X$501,X368,$V$2:$V$501,"Petrol")),IF(R368="",0,COUNTIFS($R$2:$R$501,R368,$X$2:$X$501,X368,$V$2:$V$501,"Diesel")+COUNTIFS($R$2:$R$501,R368,$X$2:$X$501,X368,$V$2:$V$501,"Petrol"))))</f>
        <v/>
      </c>
      <c r="Z368" s="32" t="str">
        <f aca="false">IF(OR(R368="",TRIM(I368&amp;"")="",NOT(OR(V368="Diesel",V368="Petrol"))),"",IFERROR(_xlfn.MAXIFS($I$2:$I$501,$R$2:$R$501,R368,$I$2:$I$501,"&lt;"&amp;I368,$V$2:$V$501,"&lt;&gt;AdBlue",$V$2:$V$501,"&lt;&gt;Other"),""))</f>
        <v/>
      </c>
      <c r="AA368" s="32" t="str">
        <f aca="false">IF(OR(Z368="",N(Z368)=0),"",I368-Z368)</f>
        <v/>
      </c>
      <c r="AB368" s="32" t="str">
        <f aca="false">IF(OR(R368="",TRIM(I368&amp;"")="",X368=""),"",IFERROR(_xlfn.MAXIFS($I$2:$I$501,$R$2:$R$501,R368,$X$2:$X$501,"&lt;"&amp;X368),""))</f>
        <v/>
      </c>
      <c r="AC368" s="32" t="str">
        <f aca="false">IF(V368="Other","Not fuel, ","")&amp;IFERROR(IF(AND(T368&lt;&gt;"",OR(AND(V368="Diesel",T368&lt;&gt;"Diesel"),AND(V368="Petrol",T368&lt;&gt;"Petrol",T368&lt;&gt;"Plug-in hybrid"),AND(V368="Electric",T368&lt;&gt;"Electric",T368&lt;&gt;"Plug-in hybrid"))),"Wrong fuel for this van, ",""),"")&amp;IFERROR(IF(AND(OR(V368="Diesel",V368="Petrol"),N(U368)&gt;0,G368*1&gt;N(U368)*(1+TankMargin)),"More than the tank holds, ",""),"")&amp;IF(AND(TRIM(D368&amp;"")&lt;&gt;"",Q368&lt;&gt;"",SUBSTITUTE(UPPER(Q368)," ","")&lt;&gt;R368),"Card used in another van, ","")&amp;IF(AND(TRIM(D368&amp;"")&lt;&gt;"",S368=0),"Not one of your vans, ","")&amp;IF(AND(A368&lt;&gt;"",R368="",O368&lt;&gt;"",P368=0),"Card not on your Vans list, ","")&amp;IF(N(Y368)&gt;1,"Filled twice that day, ","")&amp;IFERROR(IF(AND(AA368&lt;&gt;"",AA368&lt;MinMiles),"Only "&amp;TEXT(AA368,"#,##0")&amp;" miles since the previous fill, ",""),"")&amp;IFERROR(IF(AND(AB368&lt;&gt;"",N(AB368)&gt;0,I368*1&lt;N(AB368)),"Pump mileage lower than before, ",""),"")&amp;IFERROR(IF(AND(TRIM(I368&amp;"")&lt;&gt;"",TRIM(K368&amp;"")&lt;&gt;"",ABS(I368*1-K368*1)&gt;MileTolerance),"Pump mileage off from the odometer, ",""),"")&amp;IF(J368="No","No receipt from the driver, ","")&amp;IFERROR(IF(AND(W368&lt;&gt;"",OR(W368&lt;DayStart,W368&gt;DayEnd)),"Outside working hours, ",""),"")&amp;IFERROR(IF(AND(X368&lt;&gt;"",WEEKDAY(X368,2)=6,FlagSat="Yes"),"Saturday, ",""),"")&amp;IFERROR(IF(AND(X368&lt;&gt;"",WEEKDAY(X368,2)=7,FlagSun="Yes"),"Sunday, ",""),"")&amp;IF(AND(FlagPremium="Yes",OR(V368="Diesel",V368="Petrol"),OR(ISNUMBER(SEARCH("super",F368)),ISNUMBER(SEARCH("premium",F368)),ISNUMBER(SEARCH("ultimate",F368)),ISNUMBER(SEARCH("v-power",F368)),ISNUMBER(SEARCH("momentum",F368)),ISNUMBER(SEARCH("supreme",F368)))),"Premium fuel, ","")</f>
        <v/>
      </c>
      <c r="AD368" s="32" t="n">
        <f aca="false">IF(AC368="",0,1)</f>
        <v>0</v>
      </c>
      <c r="AE368" s="32" t="n">
        <f aca="false">IF(A368="",0,1)</f>
        <v>0</v>
      </c>
    </row>
    <row r="369" customFormat="false" ht="15" hidden="false" customHeight="false" outlineLevel="0" collapsed="false">
      <c r="A369" s="24"/>
      <c r="B369" s="25"/>
      <c r="C369" s="21"/>
      <c r="D369" s="19"/>
      <c r="E369" s="19"/>
      <c r="F369" s="19"/>
      <c r="G369" s="26"/>
      <c r="H369" s="27"/>
      <c r="I369" s="28"/>
      <c r="J369" s="19"/>
      <c r="K369" s="28"/>
      <c r="L369" s="29" t="str">
        <f aca="false">IF(AC369="","",LEFT(AC369,LEN(AC369)-2))</f>
        <v/>
      </c>
      <c r="M369" s="30"/>
      <c r="N369" s="30"/>
      <c r="O369" s="32" t="str">
        <f aca="false">IF(TRIM(C369&amp;"")="","",RIGHT(SUBSTITUTE(SUBSTITUTE(C369&amp;""," ",""),"*",""),4))</f>
        <v/>
      </c>
      <c r="P369" s="32" t="n">
        <f aca="false">IF(O369="",0,IFERROR(MATCH(O369,Vans!$D$2:$D$51,0),IFERROR(MATCH(VALUE(O369),Vans!$D$2:$D$51,0),0)))</f>
        <v>0</v>
      </c>
      <c r="Q369" s="32" t="str">
        <f aca="false">IF(P369=0,"",INDEX(Vans!$A$2:$A$51,P369)&amp;"")</f>
        <v/>
      </c>
      <c r="R369" s="32" t="str">
        <f aca="false">IF(A369="","",IF(TRIM(D369&amp;"")&lt;&gt;"",SUBSTITUTE(UPPER(TRIM(D369&amp;""))," ",""),SUBSTITUTE(UPPER(Q369)," ","")))</f>
        <v/>
      </c>
      <c r="S369" s="32" t="n">
        <f aca="false">IF(R369="",0,IFERROR(MATCH(R369,Vans!$G$2:$G$51,0),0))</f>
        <v>0</v>
      </c>
      <c r="T369" s="32" t="str">
        <f aca="false">IF(S369=0,"",INDEX(Vans!$B$2:$B$51,S369)&amp;"")</f>
        <v/>
      </c>
      <c r="U369" s="32" t="str">
        <f aca="false">IF(S369=0,"",INDEX(Vans!$C$2:$C$51,S369))</f>
        <v/>
      </c>
      <c r="V369" s="32" t="str">
        <f aca="false">IF(TRIM(F369&amp;"")="","",IF(ISNUMBER(SEARCH("adblue",F369)),"AdBlue",IF(OR(ISNUMBER(SEARCH("diesel",F369)),ISNUMBER(SEARCH("derv",F369)),ISNUMBER(SEARCH("ulsd",F369))),"Diesel",IF(OR(ISNUMBER(SEARCH("unleaded",F369)),ISNUMBER(SEARCH("petrol",F369)),ISNUMBER(SEARCH("ulp",F369))),"Petrol",IF(OR(ISNUMBER(SEARCH("electric",F369)),ISNUMBER(SEARCH("charg",F369)),ISNUMBER(SEARCH("kwh",F369))),"Electric","Other")))))</f>
        <v/>
      </c>
      <c r="W369" s="34" t="str">
        <f aca="false">IF(TRIM(B369&amp;"")&lt;&gt;"",IFERROR(MOD(B369*1,1),""),IF(A369="","",IFERROR(IF(MOD(A369*1,1)&gt;0,MOD(A369*1,1),""),"")))</f>
        <v/>
      </c>
      <c r="X369" s="35" t="str">
        <f aca="false">IF(A369="","",IFERROR(INT(A369*1),""))</f>
        <v/>
      </c>
      <c r="Y369" s="32" t="str">
        <f aca="false">IF(OR(X369="",NOT(OR(V369="Diesel",V369="Petrol"))),"",MAX(IF(O369="",0,COUNTIFS($O$2:$O$501,O369,$X$2:$X$501,X369,$V$2:$V$501,"Diesel")+COUNTIFS($O$2:$O$501,O369,$X$2:$X$501,X369,$V$2:$V$501,"Petrol")),IF(R369="",0,COUNTIFS($R$2:$R$501,R369,$X$2:$X$501,X369,$V$2:$V$501,"Diesel")+COUNTIFS($R$2:$R$501,R369,$X$2:$X$501,X369,$V$2:$V$501,"Petrol"))))</f>
        <v/>
      </c>
      <c r="Z369" s="32" t="str">
        <f aca="false">IF(OR(R369="",TRIM(I369&amp;"")="",NOT(OR(V369="Diesel",V369="Petrol"))),"",IFERROR(_xlfn.MAXIFS($I$2:$I$501,$R$2:$R$501,R369,$I$2:$I$501,"&lt;"&amp;I369,$V$2:$V$501,"&lt;&gt;AdBlue",$V$2:$V$501,"&lt;&gt;Other"),""))</f>
        <v/>
      </c>
      <c r="AA369" s="32" t="str">
        <f aca="false">IF(OR(Z369="",N(Z369)=0),"",I369-Z369)</f>
        <v/>
      </c>
      <c r="AB369" s="32" t="str">
        <f aca="false">IF(OR(R369="",TRIM(I369&amp;"")="",X369=""),"",IFERROR(_xlfn.MAXIFS($I$2:$I$501,$R$2:$R$501,R369,$X$2:$X$501,"&lt;"&amp;X369),""))</f>
        <v/>
      </c>
      <c r="AC369" s="32" t="str">
        <f aca="false">IF(V369="Other","Not fuel, ","")&amp;IFERROR(IF(AND(T369&lt;&gt;"",OR(AND(V369="Diesel",T369&lt;&gt;"Diesel"),AND(V369="Petrol",T369&lt;&gt;"Petrol",T369&lt;&gt;"Plug-in hybrid"),AND(V369="Electric",T369&lt;&gt;"Electric",T369&lt;&gt;"Plug-in hybrid"))),"Wrong fuel for this van, ",""),"")&amp;IFERROR(IF(AND(OR(V369="Diesel",V369="Petrol"),N(U369)&gt;0,G369*1&gt;N(U369)*(1+TankMargin)),"More than the tank holds, ",""),"")&amp;IF(AND(TRIM(D369&amp;"")&lt;&gt;"",Q369&lt;&gt;"",SUBSTITUTE(UPPER(Q369)," ","")&lt;&gt;R369),"Card used in another van, ","")&amp;IF(AND(TRIM(D369&amp;"")&lt;&gt;"",S369=0),"Not one of your vans, ","")&amp;IF(AND(A369&lt;&gt;"",R369="",O369&lt;&gt;"",P369=0),"Card not on your Vans list, ","")&amp;IF(N(Y369)&gt;1,"Filled twice that day, ","")&amp;IFERROR(IF(AND(AA369&lt;&gt;"",AA369&lt;MinMiles),"Only "&amp;TEXT(AA369,"#,##0")&amp;" miles since the previous fill, ",""),"")&amp;IFERROR(IF(AND(AB369&lt;&gt;"",N(AB369)&gt;0,I369*1&lt;N(AB369)),"Pump mileage lower than before, ",""),"")&amp;IFERROR(IF(AND(TRIM(I369&amp;"")&lt;&gt;"",TRIM(K369&amp;"")&lt;&gt;"",ABS(I369*1-K369*1)&gt;MileTolerance),"Pump mileage off from the odometer, ",""),"")&amp;IF(J369="No","No receipt from the driver, ","")&amp;IFERROR(IF(AND(W369&lt;&gt;"",OR(W369&lt;DayStart,W369&gt;DayEnd)),"Outside working hours, ",""),"")&amp;IFERROR(IF(AND(X369&lt;&gt;"",WEEKDAY(X369,2)=6,FlagSat="Yes"),"Saturday, ",""),"")&amp;IFERROR(IF(AND(X369&lt;&gt;"",WEEKDAY(X369,2)=7,FlagSun="Yes"),"Sunday, ",""),"")&amp;IF(AND(FlagPremium="Yes",OR(V369="Diesel",V369="Petrol"),OR(ISNUMBER(SEARCH("super",F369)),ISNUMBER(SEARCH("premium",F369)),ISNUMBER(SEARCH("ultimate",F369)),ISNUMBER(SEARCH("v-power",F369)),ISNUMBER(SEARCH("momentum",F369)),ISNUMBER(SEARCH("supreme",F369)))),"Premium fuel, ","")</f>
        <v/>
      </c>
      <c r="AD369" s="32" t="n">
        <f aca="false">IF(AC369="",0,1)</f>
        <v>0</v>
      </c>
      <c r="AE369" s="32" t="n">
        <f aca="false">IF(A369="",0,1)</f>
        <v>0</v>
      </c>
    </row>
    <row r="370" customFormat="false" ht="15" hidden="false" customHeight="false" outlineLevel="0" collapsed="false">
      <c r="A370" s="24"/>
      <c r="B370" s="25"/>
      <c r="C370" s="21"/>
      <c r="D370" s="19"/>
      <c r="E370" s="19"/>
      <c r="F370" s="19"/>
      <c r="G370" s="26"/>
      <c r="H370" s="27"/>
      <c r="I370" s="28"/>
      <c r="J370" s="19"/>
      <c r="K370" s="28"/>
      <c r="L370" s="29" t="str">
        <f aca="false">IF(AC370="","",LEFT(AC370,LEN(AC370)-2))</f>
        <v/>
      </c>
      <c r="M370" s="30"/>
      <c r="N370" s="30"/>
      <c r="O370" s="32" t="str">
        <f aca="false">IF(TRIM(C370&amp;"")="","",RIGHT(SUBSTITUTE(SUBSTITUTE(C370&amp;""," ",""),"*",""),4))</f>
        <v/>
      </c>
      <c r="P370" s="32" t="n">
        <f aca="false">IF(O370="",0,IFERROR(MATCH(O370,Vans!$D$2:$D$51,0),IFERROR(MATCH(VALUE(O370),Vans!$D$2:$D$51,0),0)))</f>
        <v>0</v>
      </c>
      <c r="Q370" s="32" t="str">
        <f aca="false">IF(P370=0,"",INDEX(Vans!$A$2:$A$51,P370)&amp;"")</f>
        <v/>
      </c>
      <c r="R370" s="32" t="str">
        <f aca="false">IF(A370="","",IF(TRIM(D370&amp;"")&lt;&gt;"",SUBSTITUTE(UPPER(TRIM(D370&amp;""))," ",""),SUBSTITUTE(UPPER(Q370)," ","")))</f>
        <v/>
      </c>
      <c r="S370" s="32" t="n">
        <f aca="false">IF(R370="",0,IFERROR(MATCH(R370,Vans!$G$2:$G$51,0),0))</f>
        <v>0</v>
      </c>
      <c r="T370" s="32" t="str">
        <f aca="false">IF(S370=0,"",INDEX(Vans!$B$2:$B$51,S370)&amp;"")</f>
        <v/>
      </c>
      <c r="U370" s="32" t="str">
        <f aca="false">IF(S370=0,"",INDEX(Vans!$C$2:$C$51,S370))</f>
        <v/>
      </c>
      <c r="V370" s="32" t="str">
        <f aca="false">IF(TRIM(F370&amp;"")="","",IF(ISNUMBER(SEARCH("adblue",F370)),"AdBlue",IF(OR(ISNUMBER(SEARCH("diesel",F370)),ISNUMBER(SEARCH("derv",F370)),ISNUMBER(SEARCH("ulsd",F370))),"Diesel",IF(OR(ISNUMBER(SEARCH("unleaded",F370)),ISNUMBER(SEARCH("petrol",F370)),ISNUMBER(SEARCH("ulp",F370))),"Petrol",IF(OR(ISNUMBER(SEARCH("electric",F370)),ISNUMBER(SEARCH("charg",F370)),ISNUMBER(SEARCH("kwh",F370))),"Electric","Other")))))</f>
        <v/>
      </c>
      <c r="W370" s="34" t="str">
        <f aca="false">IF(TRIM(B370&amp;"")&lt;&gt;"",IFERROR(MOD(B370*1,1),""),IF(A370="","",IFERROR(IF(MOD(A370*1,1)&gt;0,MOD(A370*1,1),""),"")))</f>
        <v/>
      </c>
      <c r="X370" s="35" t="str">
        <f aca="false">IF(A370="","",IFERROR(INT(A370*1),""))</f>
        <v/>
      </c>
      <c r="Y370" s="32" t="str">
        <f aca="false">IF(OR(X370="",NOT(OR(V370="Diesel",V370="Petrol"))),"",MAX(IF(O370="",0,COUNTIFS($O$2:$O$501,O370,$X$2:$X$501,X370,$V$2:$V$501,"Diesel")+COUNTIFS($O$2:$O$501,O370,$X$2:$X$501,X370,$V$2:$V$501,"Petrol")),IF(R370="",0,COUNTIFS($R$2:$R$501,R370,$X$2:$X$501,X370,$V$2:$V$501,"Diesel")+COUNTIFS($R$2:$R$501,R370,$X$2:$X$501,X370,$V$2:$V$501,"Petrol"))))</f>
        <v/>
      </c>
      <c r="Z370" s="32" t="str">
        <f aca="false">IF(OR(R370="",TRIM(I370&amp;"")="",NOT(OR(V370="Diesel",V370="Petrol"))),"",IFERROR(_xlfn.MAXIFS($I$2:$I$501,$R$2:$R$501,R370,$I$2:$I$501,"&lt;"&amp;I370,$V$2:$V$501,"&lt;&gt;AdBlue",$V$2:$V$501,"&lt;&gt;Other"),""))</f>
        <v/>
      </c>
      <c r="AA370" s="32" t="str">
        <f aca="false">IF(OR(Z370="",N(Z370)=0),"",I370-Z370)</f>
        <v/>
      </c>
      <c r="AB370" s="32" t="str">
        <f aca="false">IF(OR(R370="",TRIM(I370&amp;"")="",X370=""),"",IFERROR(_xlfn.MAXIFS($I$2:$I$501,$R$2:$R$501,R370,$X$2:$X$501,"&lt;"&amp;X370),""))</f>
        <v/>
      </c>
      <c r="AC370" s="32" t="str">
        <f aca="false">IF(V370="Other","Not fuel, ","")&amp;IFERROR(IF(AND(T370&lt;&gt;"",OR(AND(V370="Diesel",T370&lt;&gt;"Diesel"),AND(V370="Petrol",T370&lt;&gt;"Petrol",T370&lt;&gt;"Plug-in hybrid"),AND(V370="Electric",T370&lt;&gt;"Electric",T370&lt;&gt;"Plug-in hybrid"))),"Wrong fuel for this van, ",""),"")&amp;IFERROR(IF(AND(OR(V370="Diesel",V370="Petrol"),N(U370)&gt;0,G370*1&gt;N(U370)*(1+TankMargin)),"More than the tank holds, ",""),"")&amp;IF(AND(TRIM(D370&amp;"")&lt;&gt;"",Q370&lt;&gt;"",SUBSTITUTE(UPPER(Q370)," ","")&lt;&gt;R370),"Card used in another van, ","")&amp;IF(AND(TRIM(D370&amp;"")&lt;&gt;"",S370=0),"Not one of your vans, ","")&amp;IF(AND(A370&lt;&gt;"",R370="",O370&lt;&gt;"",P370=0),"Card not on your Vans list, ","")&amp;IF(N(Y370)&gt;1,"Filled twice that day, ","")&amp;IFERROR(IF(AND(AA370&lt;&gt;"",AA370&lt;MinMiles),"Only "&amp;TEXT(AA370,"#,##0")&amp;" miles since the previous fill, ",""),"")&amp;IFERROR(IF(AND(AB370&lt;&gt;"",N(AB370)&gt;0,I370*1&lt;N(AB370)),"Pump mileage lower than before, ",""),"")&amp;IFERROR(IF(AND(TRIM(I370&amp;"")&lt;&gt;"",TRIM(K370&amp;"")&lt;&gt;"",ABS(I370*1-K370*1)&gt;MileTolerance),"Pump mileage off from the odometer, ",""),"")&amp;IF(J370="No","No receipt from the driver, ","")&amp;IFERROR(IF(AND(W370&lt;&gt;"",OR(W370&lt;DayStart,W370&gt;DayEnd)),"Outside working hours, ",""),"")&amp;IFERROR(IF(AND(X370&lt;&gt;"",WEEKDAY(X370,2)=6,FlagSat="Yes"),"Saturday, ",""),"")&amp;IFERROR(IF(AND(X370&lt;&gt;"",WEEKDAY(X370,2)=7,FlagSun="Yes"),"Sunday, ",""),"")&amp;IF(AND(FlagPremium="Yes",OR(V370="Diesel",V370="Petrol"),OR(ISNUMBER(SEARCH("super",F370)),ISNUMBER(SEARCH("premium",F370)),ISNUMBER(SEARCH("ultimate",F370)),ISNUMBER(SEARCH("v-power",F370)),ISNUMBER(SEARCH("momentum",F370)),ISNUMBER(SEARCH("supreme",F370)))),"Premium fuel, ","")</f>
        <v/>
      </c>
      <c r="AD370" s="32" t="n">
        <f aca="false">IF(AC370="",0,1)</f>
        <v>0</v>
      </c>
      <c r="AE370" s="32" t="n">
        <f aca="false">IF(A370="",0,1)</f>
        <v>0</v>
      </c>
    </row>
    <row r="371" customFormat="false" ht="15" hidden="false" customHeight="false" outlineLevel="0" collapsed="false">
      <c r="A371" s="24"/>
      <c r="B371" s="25"/>
      <c r="C371" s="21"/>
      <c r="D371" s="19"/>
      <c r="E371" s="19"/>
      <c r="F371" s="19"/>
      <c r="G371" s="26"/>
      <c r="H371" s="27"/>
      <c r="I371" s="28"/>
      <c r="J371" s="19"/>
      <c r="K371" s="28"/>
      <c r="L371" s="29" t="str">
        <f aca="false">IF(AC371="","",LEFT(AC371,LEN(AC371)-2))</f>
        <v/>
      </c>
      <c r="M371" s="30"/>
      <c r="N371" s="30"/>
      <c r="O371" s="32" t="str">
        <f aca="false">IF(TRIM(C371&amp;"")="","",RIGHT(SUBSTITUTE(SUBSTITUTE(C371&amp;""," ",""),"*",""),4))</f>
        <v/>
      </c>
      <c r="P371" s="32" t="n">
        <f aca="false">IF(O371="",0,IFERROR(MATCH(O371,Vans!$D$2:$D$51,0),IFERROR(MATCH(VALUE(O371),Vans!$D$2:$D$51,0),0)))</f>
        <v>0</v>
      </c>
      <c r="Q371" s="32" t="str">
        <f aca="false">IF(P371=0,"",INDEX(Vans!$A$2:$A$51,P371)&amp;"")</f>
        <v/>
      </c>
      <c r="R371" s="32" t="str">
        <f aca="false">IF(A371="","",IF(TRIM(D371&amp;"")&lt;&gt;"",SUBSTITUTE(UPPER(TRIM(D371&amp;""))," ",""),SUBSTITUTE(UPPER(Q371)," ","")))</f>
        <v/>
      </c>
      <c r="S371" s="32" t="n">
        <f aca="false">IF(R371="",0,IFERROR(MATCH(R371,Vans!$G$2:$G$51,0),0))</f>
        <v>0</v>
      </c>
      <c r="T371" s="32" t="str">
        <f aca="false">IF(S371=0,"",INDEX(Vans!$B$2:$B$51,S371)&amp;"")</f>
        <v/>
      </c>
      <c r="U371" s="32" t="str">
        <f aca="false">IF(S371=0,"",INDEX(Vans!$C$2:$C$51,S371))</f>
        <v/>
      </c>
      <c r="V371" s="32" t="str">
        <f aca="false">IF(TRIM(F371&amp;"")="","",IF(ISNUMBER(SEARCH("adblue",F371)),"AdBlue",IF(OR(ISNUMBER(SEARCH("diesel",F371)),ISNUMBER(SEARCH("derv",F371)),ISNUMBER(SEARCH("ulsd",F371))),"Diesel",IF(OR(ISNUMBER(SEARCH("unleaded",F371)),ISNUMBER(SEARCH("petrol",F371)),ISNUMBER(SEARCH("ulp",F371))),"Petrol",IF(OR(ISNUMBER(SEARCH("electric",F371)),ISNUMBER(SEARCH("charg",F371)),ISNUMBER(SEARCH("kwh",F371))),"Electric","Other")))))</f>
        <v/>
      </c>
      <c r="W371" s="34" t="str">
        <f aca="false">IF(TRIM(B371&amp;"")&lt;&gt;"",IFERROR(MOD(B371*1,1),""),IF(A371="","",IFERROR(IF(MOD(A371*1,1)&gt;0,MOD(A371*1,1),""),"")))</f>
        <v/>
      </c>
      <c r="X371" s="35" t="str">
        <f aca="false">IF(A371="","",IFERROR(INT(A371*1),""))</f>
        <v/>
      </c>
      <c r="Y371" s="32" t="str">
        <f aca="false">IF(OR(X371="",NOT(OR(V371="Diesel",V371="Petrol"))),"",MAX(IF(O371="",0,COUNTIFS($O$2:$O$501,O371,$X$2:$X$501,X371,$V$2:$V$501,"Diesel")+COUNTIFS($O$2:$O$501,O371,$X$2:$X$501,X371,$V$2:$V$501,"Petrol")),IF(R371="",0,COUNTIFS($R$2:$R$501,R371,$X$2:$X$501,X371,$V$2:$V$501,"Diesel")+COUNTIFS($R$2:$R$501,R371,$X$2:$X$501,X371,$V$2:$V$501,"Petrol"))))</f>
        <v/>
      </c>
      <c r="Z371" s="32" t="str">
        <f aca="false">IF(OR(R371="",TRIM(I371&amp;"")="",NOT(OR(V371="Diesel",V371="Petrol"))),"",IFERROR(_xlfn.MAXIFS($I$2:$I$501,$R$2:$R$501,R371,$I$2:$I$501,"&lt;"&amp;I371,$V$2:$V$501,"&lt;&gt;AdBlue",$V$2:$V$501,"&lt;&gt;Other"),""))</f>
        <v/>
      </c>
      <c r="AA371" s="32" t="str">
        <f aca="false">IF(OR(Z371="",N(Z371)=0),"",I371-Z371)</f>
        <v/>
      </c>
      <c r="AB371" s="32" t="str">
        <f aca="false">IF(OR(R371="",TRIM(I371&amp;"")="",X371=""),"",IFERROR(_xlfn.MAXIFS($I$2:$I$501,$R$2:$R$501,R371,$X$2:$X$501,"&lt;"&amp;X371),""))</f>
        <v/>
      </c>
      <c r="AC371" s="32" t="str">
        <f aca="false">IF(V371="Other","Not fuel, ","")&amp;IFERROR(IF(AND(T371&lt;&gt;"",OR(AND(V371="Diesel",T371&lt;&gt;"Diesel"),AND(V371="Petrol",T371&lt;&gt;"Petrol",T371&lt;&gt;"Plug-in hybrid"),AND(V371="Electric",T371&lt;&gt;"Electric",T371&lt;&gt;"Plug-in hybrid"))),"Wrong fuel for this van, ",""),"")&amp;IFERROR(IF(AND(OR(V371="Diesel",V371="Petrol"),N(U371)&gt;0,G371*1&gt;N(U371)*(1+TankMargin)),"More than the tank holds, ",""),"")&amp;IF(AND(TRIM(D371&amp;"")&lt;&gt;"",Q371&lt;&gt;"",SUBSTITUTE(UPPER(Q371)," ","")&lt;&gt;R371),"Card used in another van, ","")&amp;IF(AND(TRIM(D371&amp;"")&lt;&gt;"",S371=0),"Not one of your vans, ","")&amp;IF(AND(A371&lt;&gt;"",R371="",O371&lt;&gt;"",P371=0),"Card not on your Vans list, ","")&amp;IF(N(Y371)&gt;1,"Filled twice that day, ","")&amp;IFERROR(IF(AND(AA371&lt;&gt;"",AA371&lt;MinMiles),"Only "&amp;TEXT(AA371,"#,##0")&amp;" miles since the previous fill, ",""),"")&amp;IFERROR(IF(AND(AB371&lt;&gt;"",N(AB371)&gt;0,I371*1&lt;N(AB371)),"Pump mileage lower than before, ",""),"")&amp;IFERROR(IF(AND(TRIM(I371&amp;"")&lt;&gt;"",TRIM(K371&amp;"")&lt;&gt;"",ABS(I371*1-K371*1)&gt;MileTolerance),"Pump mileage off from the odometer, ",""),"")&amp;IF(J371="No","No receipt from the driver, ","")&amp;IFERROR(IF(AND(W371&lt;&gt;"",OR(W371&lt;DayStart,W371&gt;DayEnd)),"Outside working hours, ",""),"")&amp;IFERROR(IF(AND(X371&lt;&gt;"",WEEKDAY(X371,2)=6,FlagSat="Yes"),"Saturday, ",""),"")&amp;IFERROR(IF(AND(X371&lt;&gt;"",WEEKDAY(X371,2)=7,FlagSun="Yes"),"Sunday, ",""),"")&amp;IF(AND(FlagPremium="Yes",OR(V371="Diesel",V371="Petrol"),OR(ISNUMBER(SEARCH("super",F371)),ISNUMBER(SEARCH("premium",F371)),ISNUMBER(SEARCH("ultimate",F371)),ISNUMBER(SEARCH("v-power",F371)),ISNUMBER(SEARCH("momentum",F371)),ISNUMBER(SEARCH("supreme",F371)))),"Premium fuel, ","")</f>
        <v/>
      </c>
      <c r="AD371" s="32" t="n">
        <f aca="false">IF(AC371="",0,1)</f>
        <v>0</v>
      </c>
      <c r="AE371" s="32" t="n">
        <f aca="false">IF(A371="",0,1)</f>
        <v>0</v>
      </c>
    </row>
    <row r="372" customFormat="false" ht="15" hidden="false" customHeight="false" outlineLevel="0" collapsed="false">
      <c r="A372" s="24"/>
      <c r="B372" s="25"/>
      <c r="C372" s="21"/>
      <c r="D372" s="19"/>
      <c r="E372" s="19"/>
      <c r="F372" s="19"/>
      <c r="G372" s="26"/>
      <c r="H372" s="27"/>
      <c r="I372" s="28"/>
      <c r="J372" s="19"/>
      <c r="K372" s="28"/>
      <c r="L372" s="29" t="str">
        <f aca="false">IF(AC372="","",LEFT(AC372,LEN(AC372)-2))</f>
        <v/>
      </c>
      <c r="M372" s="30"/>
      <c r="N372" s="30"/>
      <c r="O372" s="32" t="str">
        <f aca="false">IF(TRIM(C372&amp;"")="","",RIGHT(SUBSTITUTE(SUBSTITUTE(C372&amp;""," ",""),"*",""),4))</f>
        <v/>
      </c>
      <c r="P372" s="32" t="n">
        <f aca="false">IF(O372="",0,IFERROR(MATCH(O372,Vans!$D$2:$D$51,0),IFERROR(MATCH(VALUE(O372),Vans!$D$2:$D$51,0),0)))</f>
        <v>0</v>
      </c>
      <c r="Q372" s="32" t="str">
        <f aca="false">IF(P372=0,"",INDEX(Vans!$A$2:$A$51,P372)&amp;"")</f>
        <v/>
      </c>
      <c r="R372" s="32" t="str">
        <f aca="false">IF(A372="","",IF(TRIM(D372&amp;"")&lt;&gt;"",SUBSTITUTE(UPPER(TRIM(D372&amp;""))," ",""),SUBSTITUTE(UPPER(Q372)," ","")))</f>
        <v/>
      </c>
      <c r="S372" s="32" t="n">
        <f aca="false">IF(R372="",0,IFERROR(MATCH(R372,Vans!$G$2:$G$51,0),0))</f>
        <v>0</v>
      </c>
      <c r="T372" s="32" t="str">
        <f aca="false">IF(S372=0,"",INDEX(Vans!$B$2:$B$51,S372)&amp;"")</f>
        <v/>
      </c>
      <c r="U372" s="32" t="str">
        <f aca="false">IF(S372=0,"",INDEX(Vans!$C$2:$C$51,S372))</f>
        <v/>
      </c>
      <c r="V372" s="32" t="str">
        <f aca="false">IF(TRIM(F372&amp;"")="","",IF(ISNUMBER(SEARCH("adblue",F372)),"AdBlue",IF(OR(ISNUMBER(SEARCH("diesel",F372)),ISNUMBER(SEARCH("derv",F372)),ISNUMBER(SEARCH("ulsd",F372))),"Diesel",IF(OR(ISNUMBER(SEARCH("unleaded",F372)),ISNUMBER(SEARCH("petrol",F372)),ISNUMBER(SEARCH("ulp",F372))),"Petrol",IF(OR(ISNUMBER(SEARCH("electric",F372)),ISNUMBER(SEARCH("charg",F372)),ISNUMBER(SEARCH("kwh",F372))),"Electric","Other")))))</f>
        <v/>
      </c>
      <c r="W372" s="34" t="str">
        <f aca="false">IF(TRIM(B372&amp;"")&lt;&gt;"",IFERROR(MOD(B372*1,1),""),IF(A372="","",IFERROR(IF(MOD(A372*1,1)&gt;0,MOD(A372*1,1),""),"")))</f>
        <v/>
      </c>
      <c r="X372" s="35" t="str">
        <f aca="false">IF(A372="","",IFERROR(INT(A372*1),""))</f>
        <v/>
      </c>
      <c r="Y372" s="32" t="str">
        <f aca="false">IF(OR(X372="",NOT(OR(V372="Diesel",V372="Petrol"))),"",MAX(IF(O372="",0,COUNTIFS($O$2:$O$501,O372,$X$2:$X$501,X372,$V$2:$V$501,"Diesel")+COUNTIFS($O$2:$O$501,O372,$X$2:$X$501,X372,$V$2:$V$501,"Petrol")),IF(R372="",0,COUNTIFS($R$2:$R$501,R372,$X$2:$X$501,X372,$V$2:$V$501,"Diesel")+COUNTIFS($R$2:$R$501,R372,$X$2:$X$501,X372,$V$2:$V$501,"Petrol"))))</f>
        <v/>
      </c>
      <c r="Z372" s="32" t="str">
        <f aca="false">IF(OR(R372="",TRIM(I372&amp;"")="",NOT(OR(V372="Diesel",V372="Petrol"))),"",IFERROR(_xlfn.MAXIFS($I$2:$I$501,$R$2:$R$501,R372,$I$2:$I$501,"&lt;"&amp;I372,$V$2:$V$501,"&lt;&gt;AdBlue",$V$2:$V$501,"&lt;&gt;Other"),""))</f>
        <v/>
      </c>
      <c r="AA372" s="32" t="str">
        <f aca="false">IF(OR(Z372="",N(Z372)=0),"",I372-Z372)</f>
        <v/>
      </c>
      <c r="AB372" s="32" t="str">
        <f aca="false">IF(OR(R372="",TRIM(I372&amp;"")="",X372=""),"",IFERROR(_xlfn.MAXIFS($I$2:$I$501,$R$2:$R$501,R372,$X$2:$X$501,"&lt;"&amp;X372),""))</f>
        <v/>
      </c>
      <c r="AC372" s="32" t="str">
        <f aca="false">IF(V372="Other","Not fuel, ","")&amp;IFERROR(IF(AND(T372&lt;&gt;"",OR(AND(V372="Diesel",T372&lt;&gt;"Diesel"),AND(V372="Petrol",T372&lt;&gt;"Petrol",T372&lt;&gt;"Plug-in hybrid"),AND(V372="Electric",T372&lt;&gt;"Electric",T372&lt;&gt;"Plug-in hybrid"))),"Wrong fuel for this van, ",""),"")&amp;IFERROR(IF(AND(OR(V372="Diesel",V372="Petrol"),N(U372)&gt;0,G372*1&gt;N(U372)*(1+TankMargin)),"More than the tank holds, ",""),"")&amp;IF(AND(TRIM(D372&amp;"")&lt;&gt;"",Q372&lt;&gt;"",SUBSTITUTE(UPPER(Q372)," ","")&lt;&gt;R372),"Card used in another van, ","")&amp;IF(AND(TRIM(D372&amp;"")&lt;&gt;"",S372=0),"Not one of your vans, ","")&amp;IF(AND(A372&lt;&gt;"",R372="",O372&lt;&gt;"",P372=0),"Card not on your Vans list, ","")&amp;IF(N(Y372)&gt;1,"Filled twice that day, ","")&amp;IFERROR(IF(AND(AA372&lt;&gt;"",AA372&lt;MinMiles),"Only "&amp;TEXT(AA372,"#,##0")&amp;" miles since the previous fill, ",""),"")&amp;IFERROR(IF(AND(AB372&lt;&gt;"",N(AB372)&gt;0,I372*1&lt;N(AB372)),"Pump mileage lower than before, ",""),"")&amp;IFERROR(IF(AND(TRIM(I372&amp;"")&lt;&gt;"",TRIM(K372&amp;"")&lt;&gt;"",ABS(I372*1-K372*1)&gt;MileTolerance),"Pump mileage off from the odometer, ",""),"")&amp;IF(J372="No","No receipt from the driver, ","")&amp;IFERROR(IF(AND(W372&lt;&gt;"",OR(W372&lt;DayStart,W372&gt;DayEnd)),"Outside working hours, ",""),"")&amp;IFERROR(IF(AND(X372&lt;&gt;"",WEEKDAY(X372,2)=6,FlagSat="Yes"),"Saturday, ",""),"")&amp;IFERROR(IF(AND(X372&lt;&gt;"",WEEKDAY(X372,2)=7,FlagSun="Yes"),"Sunday, ",""),"")&amp;IF(AND(FlagPremium="Yes",OR(V372="Diesel",V372="Petrol"),OR(ISNUMBER(SEARCH("super",F372)),ISNUMBER(SEARCH("premium",F372)),ISNUMBER(SEARCH("ultimate",F372)),ISNUMBER(SEARCH("v-power",F372)),ISNUMBER(SEARCH("momentum",F372)),ISNUMBER(SEARCH("supreme",F372)))),"Premium fuel, ","")</f>
        <v/>
      </c>
      <c r="AD372" s="32" t="n">
        <f aca="false">IF(AC372="",0,1)</f>
        <v>0</v>
      </c>
      <c r="AE372" s="32" t="n">
        <f aca="false">IF(A372="",0,1)</f>
        <v>0</v>
      </c>
    </row>
    <row r="373" customFormat="false" ht="15" hidden="false" customHeight="false" outlineLevel="0" collapsed="false">
      <c r="A373" s="24"/>
      <c r="B373" s="25"/>
      <c r="C373" s="21"/>
      <c r="D373" s="19"/>
      <c r="E373" s="19"/>
      <c r="F373" s="19"/>
      <c r="G373" s="26"/>
      <c r="H373" s="27"/>
      <c r="I373" s="28"/>
      <c r="J373" s="19"/>
      <c r="K373" s="28"/>
      <c r="L373" s="29" t="str">
        <f aca="false">IF(AC373="","",LEFT(AC373,LEN(AC373)-2))</f>
        <v/>
      </c>
      <c r="M373" s="30"/>
      <c r="N373" s="30"/>
      <c r="O373" s="32" t="str">
        <f aca="false">IF(TRIM(C373&amp;"")="","",RIGHT(SUBSTITUTE(SUBSTITUTE(C373&amp;""," ",""),"*",""),4))</f>
        <v/>
      </c>
      <c r="P373" s="32" t="n">
        <f aca="false">IF(O373="",0,IFERROR(MATCH(O373,Vans!$D$2:$D$51,0),IFERROR(MATCH(VALUE(O373),Vans!$D$2:$D$51,0),0)))</f>
        <v>0</v>
      </c>
      <c r="Q373" s="32" t="str">
        <f aca="false">IF(P373=0,"",INDEX(Vans!$A$2:$A$51,P373)&amp;"")</f>
        <v/>
      </c>
      <c r="R373" s="32" t="str">
        <f aca="false">IF(A373="","",IF(TRIM(D373&amp;"")&lt;&gt;"",SUBSTITUTE(UPPER(TRIM(D373&amp;""))," ",""),SUBSTITUTE(UPPER(Q373)," ","")))</f>
        <v/>
      </c>
      <c r="S373" s="32" t="n">
        <f aca="false">IF(R373="",0,IFERROR(MATCH(R373,Vans!$G$2:$G$51,0),0))</f>
        <v>0</v>
      </c>
      <c r="T373" s="32" t="str">
        <f aca="false">IF(S373=0,"",INDEX(Vans!$B$2:$B$51,S373)&amp;"")</f>
        <v/>
      </c>
      <c r="U373" s="32" t="str">
        <f aca="false">IF(S373=0,"",INDEX(Vans!$C$2:$C$51,S373))</f>
        <v/>
      </c>
      <c r="V373" s="32" t="str">
        <f aca="false">IF(TRIM(F373&amp;"")="","",IF(ISNUMBER(SEARCH("adblue",F373)),"AdBlue",IF(OR(ISNUMBER(SEARCH("diesel",F373)),ISNUMBER(SEARCH("derv",F373)),ISNUMBER(SEARCH("ulsd",F373))),"Diesel",IF(OR(ISNUMBER(SEARCH("unleaded",F373)),ISNUMBER(SEARCH("petrol",F373)),ISNUMBER(SEARCH("ulp",F373))),"Petrol",IF(OR(ISNUMBER(SEARCH("electric",F373)),ISNUMBER(SEARCH("charg",F373)),ISNUMBER(SEARCH("kwh",F373))),"Electric","Other")))))</f>
        <v/>
      </c>
      <c r="W373" s="34" t="str">
        <f aca="false">IF(TRIM(B373&amp;"")&lt;&gt;"",IFERROR(MOD(B373*1,1),""),IF(A373="","",IFERROR(IF(MOD(A373*1,1)&gt;0,MOD(A373*1,1),""),"")))</f>
        <v/>
      </c>
      <c r="X373" s="35" t="str">
        <f aca="false">IF(A373="","",IFERROR(INT(A373*1),""))</f>
        <v/>
      </c>
      <c r="Y373" s="32" t="str">
        <f aca="false">IF(OR(X373="",NOT(OR(V373="Diesel",V373="Petrol"))),"",MAX(IF(O373="",0,COUNTIFS($O$2:$O$501,O373,$X$2:$X$501,X373,$V$2:$V$501,"Diesel")+COUNTIFS($O$2:$O$501,O373,$X$2:$X$501,X373,$V$2:$V$501,"Petrol")),IF(R373="",0,COUNTIFS($R$2:$R$501,R373,$X$2:$X$501,X373,$V$2:$V$501,"Diesel")+COUNTIFS($R$2:$R$501,R373,$X$2:$X$501,X373,$V$2:$V$501,"Petrol"))))</f>
        <v/>
      </c>
      <c r="Z373" s="32" t="str">
        <f aca="false">IF(OR(R373="",TRIM(I373&amp;"")="",NOT(OR(V373="Diesel",V373="Petrol"))),"",IFERROR(_xlfn.MAXIFS($I$2:$I$501,$R$2:$R$501,R373,$I$2:$I$501,"&lt;"&amp;I373,$V$2:$V$501,"&lt;&gt;AdBlue",$V$2:$V$501,"&lt;&gt;Other"),""))</f>
        <v/>
      </c>
      <c r="AA373" s="32" t="str">
        <f aca="false">IF(OR(Z373="",N(Z373)=0),"",I373-Z373)</f>
        <v/>
      </c>
      <c r="AB373" s="32" t="str">
        <f aca="false">IF(OR(R373="",TRIM(I373&amp;"")="",X373=""),"",IFERROR(_xlfn.MAXIFS($I$2:$I$501,$R$2:$R$501,R373,$X$2:$X$501,"&lt;"&amp;X373),""))</f>
        <v/>
      </c>
      <c r="AC373" s="32" t="str">
        <f aca="false">IF(V373="Other","Not fuel, ","")&amp;IFERROR(IF(AND(T373&lt;&gt;"",OR(AND(V373="Diesel",T373&lt;&gt;"Diesel"),AND(V373="Petrol",T373&lt;&gt;"Petrol",T373&lt;&gt;"Plug-in hybrid"),AND(V373="Electric",T373&lt;&gt;"Electric",T373&lt;&gt;"Plug-in hybrid"))),"Wrong fuel for this van, ",""),"")&amp;IFERROR(IF(AND(OR(V373="Diesel",V373="Petrol"),N(U373)&gt;0,G373*1&gt;N(U373)*(1+TankMargin)),"More than the tank holds, ",""),"")&amp;IF(AND(TRIM(D373&amp;"")&lt;&gt;"",Q373&lt;&gt;"",SUBSTITUTE(UPPER(Q373)," ","")&lt;&gt;R373),"Card used in another van, ","")&amp;IF(AND(TRIM(D373&amp;"")&lt;&gt;"",S373=0),"Not one of your vans, ","")&amp;IF(AND(A373&lt;&gt;"",R373="",O373&lt;&gt;"",P373=0),"Card not on your Vans list, ","")&amp;IF(N(Y373)&gt;1,"Filled twice that day, ","")&amp;IFERROR(IF(AND(AA373&lt;&gt;"",AA373&lt;MinMiles),"Only "&amp;TEXT(AA373,"#,##0")&amp;" miles since the previous fill, ",""),"")&amp;IFERROR(IF(AND(AB373&lt;&gt;"",N(AB373)&gt;0,I373*1&lt;N(AB373)),"Pump mileage lower than before, ",""),"")&amp;IFERROR(IF(AND(TRIM(I373&amp;"")&lt;&gt;"",TRIM(K373&amp;"")&lt;&gt;"",ABS(I373*1-K373*1)&gt;MileTolerance),"Pump mileage off from the odometer, ",""),"")&amp;IF(J373="No","No receipt from the driver, ","")&amp;IFERROR(IF(AND(W373&lt;&gt;"",OR(W373&lt;DayStart,W373&gt;DayEnd)),"Outside working hours, ",""),"")&amp;IFERROR(IF(AND(X373&lt;&gt;"",WEEKDAY(X373,2)=6,FlagSat="Yes"),"Saturday, ",""),"")&amp;IFERROR(IF(AND(X373&lt;&gt;"",WEEKDAY(X373,2)=7,FlagSun="Yes"),"Sunday, ",""),"")&amp;IF(AND(FlagPremium="Yes",OR(V373="Diesel",V373="Petrol"),OR(ISNUMBER(SEARCH("super",F373)),ISNUMBER(SEARCH("premium",F373)),ISNUMBER(SEARCH("ultimate",F373)),ISNUMBER(SEARCH("v-power",F373)),ISNUMBER(SEARCH("momentum",F373)),ISNUMBER(SEARCH("supreme",F373)))),"Premium fuel, ","")</f>
        <v/>
      </c>
      <c r="AD373" s="32" t="n">
        <f aca="false">IF(AC373="",0,1)</f>
        <v>0</v>
      </c>
      <c r="AE373" s="32" t="n">
        <f aca="false">IF(A373="",0,1)</f>
        <v>0</v>
      </c>
    </row>
    <row r="374" customFormat="false" ht="15" hidden="false" customHeight="false" outlineLevel="0" collapsed="false">
      <c r="A374" s="24"/>
      <c r="B374" s="25"/>
      <c r="C374" s="21"/>
      <c r="D374" s="19"/>
      <c r="E374" s="19"/>
      <c r="F374" s="19"/>
      <c r="G374" s="26"/>
      <c r="H374" s="27"/>
      <c r="I374" s="28"/>
      <c r="J374" s="19"/>
      <c r="K374" s="28"/>
      <c r="L374" s="29" t="str">
        <f aca="false">IF(AC374="","",LEFT(AC374,LEN(AC374)-2))</f>
        <v/>
      </c>
      <c r="M374" s="30"/>
      <c r="N374" s="30"/>
      <c r="O374" s="32" t="str">
        <f aca="false">IF(TRIM(C374&amp;"")="","",RIGHT(SUBSTITUTE(SUBSTITUTE(C374&amp;""," ",""),"*",""),4))</f>
        <v/>
      </c>
      <c r="P374" s="32" t="n">
        <f aca="false">IF(O374="",0,IFERROR(MATCH(O374,Vans!$D$2:$D$51,0),IFERROR(MATCH(VALUE(O374),Vans!$D$2:$D$51,0),0)))</f>
        <v>0</v>
      </c>
      <c r="Q374" s="32" t="str">
        <f aca="false">IF(P374=0,"",INDEX(Vans!$A$2:$A$51,P374)&amp;"")</f>
        <v/>
      </c>
      <c r="R374" s="32" t="str">
        <f aca="false">IF(A374="","",IF(TRIM(D374&amp;"")&lt;&gt;"",SUBSTITUTE(UPPER(TRIM(D374&amp;""))," ",""),SUBSTITUTE(UPPER(Q374)," ","")))</f>
        <v/>
      </c>
      <c r="S374" s="32" t="n">
        <f aca="false">IF(R374="",0,IFERROR(MATCH(R374,Vans!$G$2:$G$51,0),0))</f>
        <v>0</v>
      </c>
      <c r="T374" s="32" t="str">
        <f aca="false">IF(S374=0,"",INDEX(Vans!$B$2:$B$51,S374)&amp;"")</f>
        <v/>
      </c>
      <c r="U374" s="32" t="str">
        <f aca="false">IF(S374=0,"",INDEX(Vans!$C$2:$C$51,S374))</f>
        <v/>
      </c>
      <c r="V374" s="32" t="str">
        <f aca="false">IF(TRIM(F374&amp;"")="","",IF(ISNUMBER(SEARCH("adblue",F374)),"AdBlue",IF(OR(ISNUMBER(SEARCH("diesel",F374)),ISNUMBER(SEARCH("derv",F374)),ISNUMBER(SEARCH("ulsd",F374))),"Diesel",IF(OR(ISNUMBER(SEARCH("unleaded",F374)),ISNUMBER(SEARCH("petrol",F374)),ISNUMBER(SEARCH("ulp",F374))),"Petrol",IF(OR(ISNUMBER(SEARCH("electric",F374)),ISNUMBER(SEARCH("charg",F374)),ISNUMBER(SEARCH("kwh",F374))),"Electric","Other")))))</f>
        <v/>
      </c>
      <c r="W374" s="34" t="str">
        <f aca="false">IF(TRIM(B374&amp;"")&lt;&gt;"",IFERROR(MOD(B374*1,1),""),IF(A374="","",IFERROR(IF(MOD(A374*1,1)&gt;0,MOD(A374*1,1),""),"")))</f>
        <v/>
      </c>
      <c r="X374" s="35" t="str">
        <f aca="false">IF(A374="","",IFERROR(INT(A374*1),""))</f>
        <v/>
      </c>
      <c r="Y374" s="32" t="str">
        <f aca="false">IF(OR(X374="",NOT(OR(V374="Diesel",V374="Petrol"))),"",MAX(IF(O374="",0,COUNTIFS($O$2:$O$501,O374,$X$2:$X$501,X374,$V$2:$V$501,"Diesel")+COUNTIFS($O$2:$O$501,O374,$X$2:$X$501,X374,$V$2:$V$501,"Petrol")),IF(R374="",0,COUNTIFS($R$2:$R$501,R374,$X$2:$X$501,X374,$V$2:$V$501,"Diesel")+COUNTIFS($R$2:$R$501,R374,$X$2:$X$501,X374,$V$2:$V$501,"Petrol"))))</f>
        <v/>
      </c>
      <c r="Z374" s="32" t="str">
        <f aca="false">IF(OR(R374="",TRIM(I374&amp;"")="",NOT(OR(V374="Diesel",V374="Petrol"))),"",IFERROR(_xlfn.MAXIFS($I$2:$I$501,$R$2:$R$501,R374,$I$2:$I$501,"&lt;"&amp;I374,$V$2:$V$501,"&lt;&gt;AdBlue",$V$2:$V$501,"&lt;&gt;Other"),""))</f>
        <v/>
      </c>
      <c r="AA374" s="32" t="str">
        <f aca="false">IF(OR(Z374="",N(Z374)=0),"",I374-Z374)</f>
        <v/>
      </c>
      <c r="AB374" s="32" t="str">
        <f aca="false">IF(OR(R374="",TRIM(I374&amp;"")="",X374=""),"",IFERROR(_xlfn.MAXIFS($I$2:$I$501,$R$2:$R$501,R374,$X$2:$X$501,"&lt;"&amp;X374),""))</f>
        <v/>
      </c>
      <c r="AC374" s="32" t="str">
        <f aca="false">IF(V374="Other","Not fuel, ","")&amp;IFERROR(IF(AND(T374&lt;&gt;"",OR(AND(V374="Diesel",T374&lt;&gt;"Diesel"),AND(V374="Petrol",T374&lt;&gt;"Petrol",T374&lt;&gt;"Plug-in hybrid"),AND(V374="Electric",T374&lt;&gt;"Electric",T374&lt;&gt;"Plug-in hybrid"))),"Wrong fuel for this van, ",""),"")&amp;IFERROR(IF(AND(OR(V374="Diesel",V374="Petrol"),N(U374)&gt;0,G374*1&gt;N(U374)*(1+TankMargin)),"More than the tank holds, ",""),"")&amp;IF(AND(TRIM(D374&amp;"")&lt;&gt;"",Q374&lt;&gt;"",SUBSTITUTE(UPPER(Q374)," ","")&lt;&gt;R374),"Card used in another van, ","")&amp;IF(AND(TRIM(D374&amp;"")&lt;&gt;"",S374=0),"Not one of your vans, ","")&amp;IF(AND(A374&lt;&gt;"",R374="",O374&lt;&gt;"",P374=0),"Card not on your Vans list, ","")&amp;IF(N(Y374)&gt;1,"Filled twice that day, ","")&amp;IFERROR(IF(AND(AA374&lt;&gt;"",AA374&lt;MinMiles),"Only "&amp;TEXT(AA374,"#,##0")&amp;" miles since the previous fill, ",""),"")&amp;IFERROR(IF(AND(AB374&lt;&gt;"",N(AB374)&gt;0,I374*1&lt;N(AB374)),"Pump mileage lower than before, ",""),"")&amp;IFERROR(IF(AND(TRIM(I374&amp;"")&lt;&gt;"",TRIM(K374&amp;"")&lt;&gt;"",ABS(I374*1-K374*1)&gt;MileTolerance),"Pump mileage off from the odometer, ",""),"")&amp;IF(J374="No","No receipt from the driver, ","")&amp;IFERROR(IF(AND(W374&lt;&gt;"",OR(W374&lt;DayStart,W374&gt;DayEnd)),"Outside working hours, ",""),"")&amp;IFERROR(IF(AND(X374&lt;&gt;"",WEEKDAY(X374,2)=6,FlagSat="Yes"),"Saturday, ",""),"")&amp;IFERROR(IF(AND(X374&lt;&gt;"",WEEKDAY(X374,2)=7,FlagSun="Yes"),"Sunday, ",""),"")&amp;IF(AND(FlagPremium="Yes",OR(V374="Diesel",V374="Petrol"),OR(ISNUMBER(SEARCH("super",F374)),ISNUMBER(SEARCH("premium",F374)),ISNUMBER(SEARCH("ultimate",F374)),ISNUMBER(SEARCH("v-power",F374)),ISNUMBER(SEARCH("momentum",F374)),ISNUMBER(SEARCH("supreme",F374)))),"Premium fuel, ","")</f>
        <v/>
      </c>
      <c r="AD374" s="32" t="n">
        <f aca="false">IF(AC374="",0,1)</f>
        <v>0</v>
      </c>
      <c r="AE374" s="32" t="n">
        <f aca="false">IF(A374="",0,1)</f>
        <v>0</v>
      </c>
    </row>
    <row r="375" customFormat="false" ht="15" hidden="false" customHeight="false" outlineLevel="0" collapsed="false">
      <c r="A375" s="24"/>
      <c r="B375" s="25"/>
      <c r="C375" s="21"/>
      <c r="D375" s="19"/>
      <c r="E375" s="19"/>
      <c r="F375" s="19"/>
      <c r="G375" s="26"/>
      <c r="H375" s="27"/>
      <c r="I375" s="28"/>
      <c r="J375" s="19"/>
      <c r="K375" s="28"/>
      <c r="L375" s="29" t="str">
        <f aca="false">IF(AC375="","",LEFT(AC375,LEN(AC375)-2))</f>
        <v/>
      </c>
      <c r="M375" s="30"/>
      <c r="N375" s="30"/>
      <c r="O375" s="32" t="str">
        <f aca="false">IF(TRIM(C375&amp;"")="","",RIGHT(SUBSTITUTE(SUBSTITUTE(C375&amp;""," ",""),"*",""),4))</f>
        <v/>
      </c>
      <c r="P375" s="32" t="n">
        <f aca="false">IF(O375="",0,IFERROR(MATCH(O375,Vans!$D$2:$D$51,0),IFERROR(MATCH(VALUE(O375),Vans!$D$2:$D$51,0),0)))</f>
        <v>0</v>
      </c>
      <c r="Q375" s="32" t="str">
        <f aca="false">IF(P375=0,"",INDEX(Vans!$A$2:$A$51,P375)&amp;"")</f>
        <v/>
      </c>
      <c r="R375" s="32" t="str">
        <f aca="false">IF(A375="","",IF(TRIM(D375&amp;"")&lt;&gt;"",SUBSTITUTE(UPPER(TRIM(D375&amp;""))," ",""),SUBSTITUTE(UPPER(Q375)," ","")))</f>
        <v/>
      </c>
      <c r="S375" s="32" t="n">
        <f aca="false">IF(R375="",0,IFERROR(MATCH(R375,Vans!$G$2:$G$51,0),0))</f>
        <v>0</v>
      </c>
      <c r="T375" s="32" t="str">
        <f aca="false">IF(S375=0,"",INDEX(Vans!$B$2:$B$51,S375)&amp;"")</f>
        <v/>
      </c>
      <c r="U375" s="32" t="str">
        <f aca="false">IF(S375=0,"",INDEX(Vans!$C$2:$C$51,S375))</f>
        <v/>
      </c>
      <c r="V375" s="32" t="str">
        <f aca="false">IF(TRIM(F375&amp;"")="","",IF(ISNUMBER(SEARCH("adblue",F375)),"AdBlue",IF(OR(ISNUMBER(SEARCH("diesel",F375)),ISNUMBER(SEARCH("derv",F375)),ISNUMBER(SEARCH("ulsd",F375))),"Diesel",IF(OR(ISNUMBER(SEARCH("unleaded",F375)),ISNUMBER(SEARCH("petrol",F375)),ISNUMBER(SEARCH("ulp",F375))),"Petrol",IF(OR(ISNUMBER(SEARCH("electric",F375)),ISNUMBER(SEARCH("charg",F375)),ISNUMBER(SEARCH("kwh",F375))),"Electric","Other")))))</f>
        <v/>
      </c>
      <c r="W375" s="34" t="str">
        <f aca="false">IF(TRIM(B375&amp;"")&lt;&gt;"",IFERROR(MOD(B375*1,1),""),IF(A375="","",IFERROR(IF(MOD(A375*1,1)&gt;0,MOD(A375*1,1),""),"")))</f>
        <v/>
      </c>
      <c r="X375" s="35" t="str">
        <f aca="false">IF(A375="","",IFERROR(INT(A375*1),""))</f>
        <v/>
      </c>
      <c r="Y375" s="32" t="str">
        <f aca="false">IF(OR(X375="",NOT(OR(V375="Diesel",V375="Petrol"))),"",MAX(IF(O375="",0,COUNTIFS($O$2:$O$501,O375,$X$2:$X$501,X375,$V$2:$V$501,"Diesel")+COUNTIFS($O$2:$O$501,O375,$X$2:$X$501,X375,$V$2:$V$501,"Petrol")),IF(R375="",0,COUNTIFS($R$2:$R$501,R375,$X$2:$X$501,X375,$V$2:$V$501,"Diesel")+COUNTIFS($R$2:$R$501,R375,$X$2:$X$501,X375,$V$2:$V$501,"Petrol"))))</f>
        <v/>
      </c>
      <c r="Z375" s="32" t="str">
        <f aca="false">IF(OR(R375="",TRIM(I375&amp;"")="",NOT(OR(V375="Diesel",V375="Petrol"))),"",IFERROR(_xlfn.MAXIFS($I$2:$I$501,$R$2:$R$501,R375,$I$2:$I$501,"&lt;"&amp;I375,$V$2:$V$501,"&lt;&gt;AdBlue",$V$2:$V$501,"&lt;&gt;Other"),""))</f>
        <v/>
      </c>
      <c r="AA375" s="32" t="str">
        <f aca="false">IF(OR(Z375="",N(Z375)=0),"",I375-Z375)</f>
        <v/>
      </c>
      <c r="AB375" s="32" t="str">
        <f aca="false">IF(OR(R375="",TRIM(I375&amp;"")="",X375=""),"",IFERROR(_xlfn.MAXIFS($I$2:$I$501,$R$2:$R$501,R375,$X$2:$X$501,"&lt;"&amp;X375),""))</f>
        <v/>
      </c>
      <c r="AC375" s="32" t="str">
        <f aca="false">IF(V375="Other","Not fuel, ","")&amp;IFERROR(IF(AND(T375&lt;&gt;"",OR(AND(V375="Diesel",T375&lt;&gt;"Diesel"),AND(V375="Petrol",T375&lt;&gt;"Petrol",T375&lt;&gt;"Plug-in hybrid"),AND(V375="Electric",T375&lt;&gt;"Electric",T375&lt;&gt;"Plug-in hybrid"))),"Wrong fuel for this van, ",""),"")&amp;IFERROR(IF(AND(OR(V375="Diesel",V375="Petrol"),N(U375)&gt;0,G375*1&gt;N(U375)*(1+TankMargin)),"More than the tank holds, ",""),"")&amp;IF(AND(TRIM(D375&amp;"")&lt;&gt;"",Q375&lt;&gt;"",SUBSTITUTE(UPPER(Q375)," ","")&lt;&gt;R375),"Card used in another van, ","")&amp;IF(AND(TRIM(D375&amp;"")&lt;&gt;"",S375=0),"Not one of your vans, ","")&amp;IF(AND(A375&lt;&gt;"",R375="",O375&lt;&gt;"",P375=0),"Card not on your Vans list, ","")&amp;IF(N(Y375)&gt;1,"Filled twice that day, ","")&amp;IFERROR(IF(AND(AA375&lt;&gt;"",AA375&lt;MinMiles),"Only "&amp;TEXT(AA375,"#,##0")&amp;" miles since the previous fill, ",""),"")&amp;IFERROR(IF(AND(AB375&lt;&gt;"",N(AB375)&gt;0,I375*1&lt;N(AB375)),"Pump mileage lower than before, ",""),"")&amp;IFERROR(IF(AND(TRIM(I375&amp;"")&lt;&gt;"",TRIM(K375&amp;"")&lt;&gt;"",ABS(I375*1-K375*1)&gt;MileTolerance),"Pump mileage off from the odometer, ",""),"")&amp;IF(J375="No","No receipt from the driver, ","")&amp;IFERROR(IF(AND(W375&lt;&gt;"",OR(W375&lt;DayStart,W375&gt;DayEnd)),"Outside working hours, ",""),"")&amp;IFERROR(IF(AND(X375&lt;&gt;"",WEEKDAY(X375,2)=6,FlagSat="Yes"),"Saturday, ",""),"")&amp;IFERROR(IF(AND(X375&lt;&gt;"",WEEKDAY(X375,2)=7,FlagSun="Yes"),"Sunday, ",""),"")&amp;IF(AND(FlagPremium="Yes",OR(V375="Diesel",V375="Petrol"),OR(ISNUMBER(SEARCH("super",F375)),ISNUMBER(SEARCH("premium",F375)),ISNUMBER(SEARCH("ultimate",F375)),ISNUMBER(SEARCH("v-power",F375)),ISNUMBER(SEARCH("momentum",F375)),ISNUMBER(SEARCH("supreme",F375)))),"Premium fuel, ","")</f>
        <v/>
      </c>
      <c r="AD375" s="32" t="n">
        <f aca="false">IF(AC375="",0,1)</f>
        <v>0</v>
      </c>
      <c r="AE375" s="32" t="n">
        <f aca="false">IF(A375="",0,1)</f>
        <v>0</v>
      </c>
    </row>
    <row r="376" customFormat="false" ht="15" hidden="false" customHeight="false" outlineLevel="0" collapsed="false">
      <c r="A376" s="24"/>
      <c r="B376" s="25"/>
      <c r="C376" s="21"/>
      <c r="D376" s="19"/>
      <c r="E376" s="19"/>
      <c r="F376" s="19"/>
      <c r="G376" s="26"/>
      <c r="H376" s="27"/>
      <c r="I376" s="28"/>
      <c r="J376" s="19"/>
      <c r="K376" s="28"/>
      <c r="L376" s="29" t="str">
        <f aca="false">IF(AC376="","",LEFT(AC376,LEN(AC376)-2))</f>
        <v/>
      </c>
      <c r="M376" s="30"/>
      <c r="N376" s="30"/>
      <c r="O376" s="32" t="str">
        <f aca="false">IF(TRIM(C376&amp;"")="","",RIGHT(SUBSTITUTE(SUBSTITUTE(C376&amp;""," ",""),"*",""),4))</f>
        <v/>
      </c>
      <c r="P376" s="32" t="n">
        <f aca="false">IF(O376="",0,IFERROR(MATCH(O376,Vans!$D$2:$D$51,0),IFERROR(MATCH(VALUE(O376),Vans!$D$2:$D$51,0),0)))</f>
        <v>0</v>
      </c>
      <c r="Q376" s="32" t="str">
        <f aca="false">IF(P376=0,"",INDEX(Vans!$A$2:$A$51,P376)&amp;"")</f>
        <v/>
      </c>
      <c r="R376" s="32" t="str">
        <f aca="false">IF(A376="","",IF(TRIM(D376&amp;"")&lt;&gt;"",SUBSTITUTE(UPPER(TRIM(D376&amp;""))," ",""),SUBSTITUTE(UPPER(Q376)," ","")))</f>
        <v/>
      </c>
      <c r="S376" s="32" t="n">
        <f aca="false">IF(R376="",0,IFERROR(MATCH(R376,Vans!$G$2:$G$51,0),0))</f>
        <v>0</v>
      </c>
      <c r="T376" s="32" t="str">
        <f aca="false">IF(S376=0,"",INDEX(Vans!$B$2:$B$51,S376)&amp;"")</f>
        <v/>
      </c>
      <c r="U376" s="32" t="str">
        <f aca="false">IF(S376=0,"",INDEX(Vans!$C$2:$C$51,S376))</f>
        <v/>
      </c>
      <c r="V376" s="32" t="str">
        <f aca="false">IF(TRIM(F376&amp;"")="","",IF(ISNUMBER(SEARCH("adblue",F376)),"AdBlue",IF(OR(ISNUMBER(SEARCH("diesel",F376)),ISNUMBER(SEARCH("derv",F376)),ISNUMBER(SEARCH("ulsd",F376))),"Diesel",IF(OR(ISNUMBER(SEARCH("unleaded",F376)),ISNUMBER(SEARCH("petrol",F376)),ISNUMBER(SEARCH("ulp",F376))),"Petrol",IF(OR(ISNUMBER(SEARCH("electric",F376)),ISNUMBER(SEARCH("charg",F376)),ISNUMBER(SEARCH("kwh",F376))),"Electric","Other")))))</f>
        <v/>
      </c>
      <c r="W376" s="34" t="str">
        <f aca="false">IF(TRIM(B376&amp;"")&lt;&gt;"",IFERROR(MOD(B376*1,1),""),IF(A376="","",IFERROR(IF(MOD(A376*1,1)&gt;0,MOD(A376*1,1),""),"")))</f>
        <v/>
      </c>
      <c r="X376" s="35" t="str">
        <f aca="false">IF(A376="","",IFERROR(INT(A376*1),""))</f>
        <v/>
      </c>
      <c r="Y376" s="32" t="str">
        <f aca="false">IF(OR(X376="",NOT(OR(V376="Diesel",V376="Petrol"))),"",MAX(IF(O376="",0,COUNTIFS($O$2:$O$501,O376,$X$2:$X$501,X376,$V$2:$V$501,"Diesel")+COUNTIFS($O$2:$O$501,O376,$X$2:$X$501,X376,$V$2:$V$501,"Petrol")),IF(R376="",0,COUNTIFS($R$2:$R$501,R376,$X$2:$X$501,X376,$V$2:$V$501,"Diesel")+COUNTIFS($R$2:$R$501,R376,$X$2:$X$501,X376,$V$2:$V$501,"Petrol"))))</f>
        <v/>
      </c>
      <c r="Z376" s="32" t="str">
        <f aca="false">IF(OR(R376="",TRIM(I376&amp;"")="",NOT(OR(V376="Diesel",V376="Petrol"))),"",IFERROR(_xlfn.MAXIFS($I$2:$I$501,$R$2:$R$501,R376,$I$2:$I$501,"&lt;"&amp;I376,$V$2:$V$501,"&lt;&gt;AdBlue",$V$2:$V$501,"&lt;&gt;Other"),""))</f>
        <v/>
      </c>
      <c r="AA376" s="32" t="str">
        <f aca="false">IF(OR(Z376="",N(Z376)=0),"",I376-Z376)</f>
        <v/>
      </c>
      <c r="AB376" s="32" t="str">
        <f aca="false">IF(OR(R376="",TRIM(I376&amp;"")="",X376=""),"",IFERROR(_xlfn.MAXIFS($I$2:$I$501,$R$2:$R$501,R376,$X$2:$X$501,"&lt;"&amp;X376),""))</f>
        <v/>
      </c>
      <c r="AC376" s="32" t="str">
        <f aca="false">IF(V376="Other","Not fuel, ","")&amp;IFERROR(IF(AND(T376&lt;&gt;"",OR(AND(V376="Diesel",T376&lt;&gt;"Diesel"),AND(V376="Petrol",T376&lt;&gt;"Petrol",T376&lt;&gt;"Plug-in hybrid"),AND(V376="Electric",T376&lt;&gt;"Electric",T376&lt;&gt;"Plug-in hybrid"))),"Wrong fuel for this van, ",""),"")&amp;IFERROR(IF(AND(OR(V376="Diesel",V376="Petrol"),N(U376)&gt;0,G376*1&gt;N(U376)*(1+TankMargin)),"More than the tank holds, ",""),"")&amp;IF(AND(TRIM(D376&amp;"")&lt;&gt;"",Q376&lt;&gt;"",SUBSTITUTE(UPPER(Q376)," ","")&lt;&gt;R376),"Card used in another van, ","")&amp;IF(AND(TRIM(D376&amp;"")&lt;&gt;"",S376=0),"Not one of your vans, ","")&amp;IF(AND(A376&lt;&gt;"",R376="",O376&lt;&gt;"",P376=0),"Card not on your Vans list, ","")&amp;IF(N(Y376)&gt;1,"Filled twice that day, ","")&amp;IFERROR(IF(AND(AA376&lt;&gt;"",AA376&lt;MinMiles),"Only "&amp;TEXT(AA376,"#,##0")&amp;" miles since the previous fill, ",""),"")&amp;IFERROR(IF(AND(AB376&lt;&gt;"",N(AB376)&gt;0,I376*1&lt;N(AB376)),"Pump mileage lower than before, ",""),"")&amp;IFERROR(IF(AND(TRIM(I376&amp;"")&lt;&gt;"",TRIM(K376&amp;"")&lt;&gt;"",ABS(I376*1-K376*1)&gt;MileTolerance),"Pump mileage off from the odometer, ",""),"")&amp;IF(J376="No","No receipt from the driver, ","")&amp;IFERROR(IF(AND(W376&lt;&gt;"",OR(W376&lt;DayStart,W376&gt;DayEnd)),"Outside working hours, ",""),"")&amp;IFERROR(IF(AND(X376&lt;&gt;"",WEEKDAY(X376,2)=6,FlagSat="Yes"),"Saturday, ",""),"")&amp;IFERROR(IF(AND(X376&lt;&gt;"",WEEKDAY(X376,2)=7,FlagSun="Yes"),"Sunday, ",""),"")&amp;IF(AND(FlagPremium="Yes",OR(V376="Diesel",V376="Petrol"),OR(ISNUMBER(SEARCH("super",F376)),ISNUMBER(SEARCH("premium",F376)),ISNUMBER(SEARCH("ultimate",F376)),ISNUMBER(SEARCH("v-power",F376)),ISNUMBER(SEARCH("momentum",F376)),ISNUMBER(SEARCH("supreme",F376)))),"Premium fuel, ","")</f>
        <v/>
      </c>
      <c r="AD376" s="32" t="n">
        <f aca="false">IF(AC376="",0,1)</f>
        <v>0</v>
      </c>
      <c r="AE376" s="32" t="n">
        <f aca="false">IF(A376="",0,1)</f>
        <v>0</v>
      </c>
    </row>
    <row r="377" customFormat="false" ht="15" hidden="false" customHeight="false" outlineLevel="0" collapsed="false">
      <c r="A377" s="24"/>
      <c r="B377" s="25"/>
      <c r="C377" s="21"/>
      <c r="D377" s="19"/>
      <c r="E377" s="19"/>
      <c r="F377" s="19"/>
      <c r="G377" s="26"/>
      <c r="H377" s="27"/>
      <c r="I377" s="28"/>
      <c r="J377" s="19"/>
      <c r="K377" s="28"/>
      <c r="L377" s="29" t="str">
        <f aca="false">IF(AC377="","",LEFT(AC377,LEN(AC377)-2))</f>
        <v/>
      </c>
      <c r="M377" s="30"/>
      <c r="N377" s="30"/>
      <c r="O377" s="32" t="str">
        <f aca="false">IF(TRIM(C377&amp;"")="","",RIGHT(SUBSTITUTE(SUBSTITUTE(C377&amp;""," ",""),"*",""),4))</f>
        <v/>
      </c>
      <c r="P377" s="32" t="n">
        <f aca="false">IF(O377="",0,IFERROR(MATCH(O377,Vans!$D$2:$D$51,0),IFERROR(MATCH(VALUE(O377),Vans!$D$2:$D$51,0),0)))</f>
        <v>0</v>
      </c>
      <c r="Q377" s="32" t="str">
        <f aca="false">IF(P377=0,"",INDEX(Vans!$A$2:$A$51,P377)&amp;"")</f>
        <v/>
      </c>
      <c r="R377" s="32" t="str">
        <f aca="false">IF(A377="","",IF(TRIM(D377&amp;"")&lt;&gt;"",SUBSTITUTE(UPPER(TRIM(D377&amp;""))," ",""),SUBSTITUTE(UPPER(Q377)," ","")))</f>
        <v/>
      </c>
      <c r="S377" s="32" t="n">
        <f aca="false">IF(R377="",0,IFERROR(MATCH(R377,Vans!$G$2:$G$51,0),0))</f>
        <v>0</v>
      </c>
      <c r="T377" s="32" t="str">
        <f aca="false">IF(S377=0,"",INDEX(Vans!$B$2:$B$51,S377)&amp;"")</f>
        <v/>
      </c>
      <c r="U377" s="32" t="str">
        <f aca="false">IF(S377=0,"",INDEX(Vans!$C$2:$C$51,S377))</f>
        <v/>
      </c>
      <c r="V377" s="32" t="str">
        <f aca="false">IF(TRIM(F377&amp;"")="","",IF(ISNUMBER(SEARCH("adblue",F377)),"AdBlue",IF(OR(ISNUMBER(SEARCH("diesel",F377)),ISNUMBER(SEARCH("derv",F377)),ISNUMBER(SEARCH("ulsd",F377))),"Diesel",IF(OR(ISNUMBER(SEARCH("unleaded",F377)),ISNUMBER(SEARCH("petrol",F377)),ISNUMBER(SEARCH("ulp",F377))),"Petrol",IF(OR(ISNUMBER(SEARCH("electric",F377)),ISNUMBER(SEARCH("charg",F377)),ISNUMBER(SEARCH("kwh",F377))),"Electric","Other")))))</f>
        <v/>
      </c>
      <c r="W377" s="34" t="str">
        <f aca="false">IF(TRIM(B377&amp;"")&lt;&gt;"",IFERROR(MOD(B377*1,1),""),IF(A377="","",IFERROR(IF(MOD(A377*1,1)&gt;0,MOD(A377*1,1),""),"")))</f>
        <v/>
      </c>
      <c r="X377" s="35" t="str">
        <f aca="false">IF(A377="","",IFERROR(INT(A377*1),""))</f>
        <v/>
      </c>
      <c r="Y377" s="32" t="str">
        <f aca="false">IF(OR(X377="",NOT(OR(V377="Diesel",V377="Petrol"))),"",MAX(IF(O377="",0,COUNTIFS($O$2:$O$501,O377,$X$2:$X$501,X377,$V$2:$V$501,"Diesel")+COUNTIFS($O$2:$O$501,O377,$X$2:$X$501,X377,$V$2:$V$501,"Petrol")),IF(R377="",0,COUNTIFS($R$2:$R$501,R377,$X$2:$X$501,X377,$V$2:$V$501,"Diesel")+COUNTIFS($R$2:$R$501,R377,$X$2:$X$501,X377,$V$2:$V$501,"Petrol"))))</f>
        <v/>
      </c>
      <c r="Z377" s="32" t="str">
        <f aca="false">IF(OR(R377="",TRIM(I377&amp;"")="",NOT(OR(V377="Diesel",V377="Petrol"))),"",IFERROR(_xlfn.MAXIFS($I$2:$I$501,$R$2:$R$501,R377,$I$2:$I$501,"&lt;"&amp;I377,$V$2:$V$501,"&lt;&gt;AdBlue",$V$2:$V$501,"&lt;&gt;Other"),""))</f>
        <v/>
      </c>
      <c r="AA377" s="32" t="str">
        <f aca="false">IF(OR(Z377="",N(Z377)=0),"",I377-Z377)</f>
        <v/>
      </c>
      <c r="AB377" s="32" t="str">
        <f aca="false">IF(OR(R377="",TRIM(I377&amp;"")="",X377=""),"",IFERROR(_xlfn.MAXIFS($I$2:$I$501,$R$2:$R$501,R377,$X$2:$X$501,"&lt;"&amp;X377),""))</f>
        <v/>
      </c>
      <c r="AC377" s="32" t="str">
        <f aca="false">IF(V377="Other","Not fuel, ","")&amp;IFERROR(IF(AND(T377&lt;&gt;"",OR(AND(V377="Diesel",T377&lt;&gt;"Diesel"),AND(V377="Petrol",T377&lt;&gt;"Petrol",T377&lt;&gt;"Plug-in hybrid"),AND(V377="Electric",T377&lt;&gt;"Electric",T377&lt;&gt;"Plug-in hybrid"))),"Wrong fuel for this van, ",""),"")&amp;IFERROR(IF(AND(OR(V377="Diesel",V377="Petrol"),N(U377)&gt;0,G377*1&gt;N(U377)*(1+TankMargin)),"More than the tank holds, ",""),"")&amp;IF(AND(TRIM(D377&amp;"")&lt;&gt;"",Q377&lt;&gt;"",SUBSTITUTE(UPPER(Q377)," ","")&lt;&gt;R377),"Card used in another van, ","")&amp;IF(AND(TRIM(D377&amp;"")&lt;&gt;"",S377=0),"Not one of your vans, ","")&amp;IF(AND(A377&lt;&gt;"",R377="",O377&lt;&gt;"",P377=0),"Card not on your Vans list, ","")&amp;IF(N(Y377)&gt;1,"Filled twice that day, ","")&amp;IFERROR(IF(AND(AA377&lt;&gt;"",AA377&lt;MinMiles),"Only "&amp;TEXT(AA377,"#,##0")&amp;" miles since the previous fill, ",""),"")&amp;IFERROR(IF(AND(AB377&lt;&gt;"",N(AB377)&gt;0,I377*1&lt;N(AB377)),"Pump mileage lower than before, ",""),"")&amp;IFERROR(IF(AND(TRIM(I377&amp;"")&lt;&gt;"",TRIM(K377&amp;"")&lt;&gt;"",ABS(I377*1-K377*1)&gt;MileTolerance),"Pump mileage off from the odometer, ",""),"")&amp;IF(J377="No","No receipt from the driver, ","")&amp;IFERROR(IF(AND(W377&lt;&gt;"",OR(W377&lt;DayStart,W377&gt;DayEnd)),"Outside working hours, ",""),"")&amp;IFERROR(IF(AND(X377&lt;&gt;"",WEEKDAY(X377,2)=6,FlagSat="Yes"),"Saturday, ",""),"")&amp;IFERROR(IF(AND(X377&lt;&gt;"",WEEKDAY(X377,2)=7,FlagSun="Yes"),"Sunday, ",""),"")&amp;IF(AND(FlagPremium="Yes",OR(V377="Diesel",V377="Petrol"),OR(ISNUMBER(SEARCH("super",F377)),ISNUMBER(SEARCH("premium",F377)),ISNUMBER(SEARCH("ultimate",F377)),ISNUMBER(SEARCH("v-power",F377)),ISNUMBER(SEARCH("momentum",F377)),ISNUMBER(SEARCH("supreme",F377)))),"Premium fuel, ","")</f>
        <v/>
      </c>
      <c r="AD377" s="32" t="n">
        <f aca="false">IF(AC377="",0,1)</f>
        <v>0</v>
      </c>
      <c r="AE377" s="32" t="n">
        <f aca="false">IF(A377="",0,1)</f>
        <v>0</v>
      </c>
    </row>
    <row r="378" customFormat="false" ht="15" hidden="false" customHeight="false" outlineLevel="0" collapsed="false">
      <c r="A378" s="24"/>
      <c r="B378" s="25"/>
      <c r="C378" s="21"/>
      <c r="D378" s="19"/>
      <c r="E378" s="19"/>
      <c r="F378" s="19"/>
      <c r="G378" s="26"/>
      <c r="H378" s="27"/>
      <c r="I378" s="28"/>
      <c r="J378" s="19"/>
      <c r="K378" s="28"/>
      <c r="L378" s="29" t="str">
        <f aca="false">IF(AC378="","",LEFT(AC378,LEN(AC378)-2))</f>
        <v/>
      </c>
      <c r="M378" s="30"/>
      <c r="N378" s="30"/>
      <c r="O378" s="32" t="str">
        <f aca="false">IF(TRIM(C378&amp;"")="","",RIGHT(SUBSTITUTE(SUBSTITUTE(C378&amp;""," ",""),"*",""),4))</f>
        <v/>
      </c>
      <c r="P378" s="32" t="n">
        <f aca="false">IF(O378="",0,IFERROR(MATCH(O378,Vans!$D$2:$D$51,0),IFERROR(MATCH(VALUE(O378),Vans!$D$2:$D$51,0),0)))</f>
        <v>0</v>
      </c>
      <c r="Q378" s="32" t="str">
        <f aca="false">IF(P378=0,"",INDEX(Vans!$A$2:$A$51,P378)&amp;"")</f>
        <v/>
      </c>
      <c r="R378" s="32" t="str">
        <f aca="false">IF(A378="","",IF(TRIM(D378&amp;"")&lt;&gt;"",SUBSTITUTE(UPPER(TRIM(D378&amp;""))," ",""),SUBSTITUTE(UPPER(Q378)," ","")))</f>
        <v/>
      </c>
      <c r="S378" s="32" t="n">
        <f aca="false">IF(R378="",0,IFERROR(MATCH(R378,Vans!$G$2:$G$51,0),0))</f>
        <v>0</v>
      </c>
      <c r="T378" s="32" t="str">
        <f aca="false">IF(S378=0,"",INDEX(Vans!$B$2:$B$51,S378)&amp;"")</f>
        <v/>
      </c>
      <c r="U378" s="32" t="str">
        <f aca="false">IF(S378=0,"",INDEX(Vans!$C$2:$C$51,S378))</f>
        <v/>
      </c>
      <c r="V378" s="32" t="str">
        <f aca="false">IF(TRIM(F378&amp;"")="","",IF(ISNUMBER(SEARCH("adblue",F378)),"AdBlue",IF(OR(ISNUMBER(SEARCH("diesel",F378)),ISNUMBER(SEARCH("derv",F378)),ISNUMBER(SEARCH("ulsd",F378))),"Diesel",IF(OR(ISNUMBER(SEARCH("unleaded",F378)),ISNUMBER(SEARCH("petrol",F378)),ISNUMBER(SEARCH("ulp",F378))),"Petrol",IF(OR(ISNUMBER(SEARCH("electric",F378)),ISNUMBER(SEARCH("charg",F378)),ISNUMBER(SEARCH("kwh",F378))),"Electric","Other")))))</f>
        <v/>
      </c>
      <c r="W378" s="34" t="str">
        <f aca="false">IF(TRIM(B378&amp;"")&lt;&gt;"",IFERROR(MOD(B378*1,1),""),IF(A378="","",IFERROR(IF(MOD(A378*1,1)&gt;0,MOD(A378*1,1),""),"")))</f>
        <v/>
      </c>
      <c r="X378" s="35" t="str">
        <f aca="false">IF(A378="","",IFERROR(INT(A378*1),""))</f>
        <v/>
      </c>
      <c r="Y378" s="32" t="str">
        <f aca="false">IF(OR(X378="",NOT(OR(V378="Diesel",V378="Petrol"))),"",MAX(IF(O378="",0,COUNTIFS($O$2:$O$501,O378,$X$2:$X$501,X378,$V$2:$V$501,"Diesel")+COUNTIFS($O$2:$O$501,O378,$X$2:$X$501,X378,$V$2:$V$501,"Petrol")),IF(R378="",0,COUNTIFS($R$2:$R$501,R378,$X$2:$X$501,X378,$V$2:$V$501,"Diesel")+COUNTIFS($R$2:$R$501,R378,$X$2:$X$501,X378,$V$2:$V$501,"Petrol"))))</f>
        <v/>
      </c>
      <c r="Z378" s="32" t="str">
        <f aca="false">IF(OR(R378="",TRIM(I378&amp;"")="",NOT(OR(V378="Diesel",V378="Petrol"))),"",IFERROR(_xlfn.MAXIFS($I$2:$I$501,$R$2:$R$501,R378,$I$2:$I$501,"&lt;"&amp;I378,$V$2:$V$501,"&lt;&gt;AdBlue",$V$2:$V$501,"&lt;&gt;Other"),""))</f>
        <v/>
      </c>
      <c r="AA378" s="32" t="str">
        <f aca="false">IF(OR(Z378="",N(Z378)=0),"",I378-Z378)</f>
        <v/>
      </c>
      <c r="AB378" s="32" t="str">
        <f aca="false">IF(OR(R378="",TRIM(I378&amp;"")="",X378=""),"",IFERROR(_xlfn.MAXIFS($I$2:$I$501,$R$2:$R$501,R378,$X$2:$X$501,"&lt;"&amp;X378),""))</f>
        <v/>
      </c>
      <c r="AC378" s="32" t="str">
        <f aca="false">IF(V378="Other","Not fuel, ","")&amp;IFERROR(IF(AND(T378&lt;&gt;"",OR(AND(V378="Diesel",T378&lt;&gt;"Diesel"),AND(V378="Petrol",T378&lt;&gt;"Petrol",T378&lt;&gt;"Plug-in hybrid"),AND(V378="Electric",T378&lt;&gt;"Electric",T378&lt;&gt;"Plug-in hybrid"))),"Wrong fuel for this van, ",""),"")&amp;IFERROR(IF(AND(OR(V378="Diesel",V378="Petrol"),N(U378)&gt;0,G378*1&gt;N(U378)*(1+TankMargin)),"More than the tank holds, ",""),"")&amp;IF(AND(TRIM(D378&amp;"")&lt;&gt;"",Q378&lt;&gt;"",SUBSTITUTE(UPPER(Q378)," ","")&lt;&gt;R378),"Card used in another van, ","")&amp;IF(AND(TRIM(D378&amp;"")&lt;&gt;"",S378=0),"Not one of your vans, ","")&amp;IF(AND(A378&lt;&gt;"",R378="",O378&lt;&gt;"",P378=0),"Card not on your Vans list, ","")&amp;IF(N(Y378)&gt;1,"Filled twice that day, ","")&amp;IFERROR(IF(AND(AA378&lt;&gt;"",AA378&lt;MinMiles),"Only "&amp;TEXT(AA378,"#,##0")&amp;" miles since the previous fill, ",""),"")&amp;IFERROR(IF(AND(AB378&lt;&gt;"",N(AB378)&gt;0,I378*1&lt;N(AB378)),"Pump mileage lower than before, ",""),"")&amp;IFERROR(IF(AND(TRIM(I378&amp;"")&lt;&gt;"",TRIM(K378&amp;"")&lt;&gt;"",ABS(I378*1-K378*1)&gt;MileTolerance),"Pump mileage off from the odometer, ",""),"")&amp;IF(J378="No","No receipt from the driver, ","")&amp;IFERROR(IF(AND(W378&lt;&gt;"",OR(W378&lt;DayStart,W378&gt;DayEnd)),"Outside working hours, ",""),"")&amp;IFERROR(IF(AND(X378&lt;&gt;"",WEEKDAY(X378,2)=6,FlagSat="Yes"),"Saturday, ",""),"")&amp;IFERROR(IF(AND(X378&lt;&gt;"",WEEKDAY(X378,2)=7,FlagSun="Yes"),"Sunday, ",""),"")&amp;IF(AND(FlagPremium="Yes",OR(V378="Diesel",V378="Petrol"),OR(ISNUMBER(SEARCH("super",F378)),ISNUMBER(SEARCH("premium",F378)),ISNUMBER(SEARCH("ultimate",F378)),ISNUMBER(SEARCH("v-power",F378)),ISNUMBER(SEARCH("momentum",F378)),ISNUMBER(SEARCH("supreme",F378)))),"Premium fuel, ","")</f>
        <v/>
      </c>
      <c r="AD378" s="32" t="n">
        <f aca="false">IF(AC378="",0,1)</f>
        <v>0</v>
      </c>
      <c r="AE378" s="32" t="n">
        <f aca="false">IF(A378="",0,1)</f>
        <v>0</v>
      </c>
    </row>
    <row r="379" customFormat="false" ht="15" hidden="false" customHeight="false" outlineLevel="0" collapsed="false">
      <c r="A379" s="24"/>
      <c r="B379" s="25"/>
      <c r="C379" s="21"/>
      <c r="D379" s="19"/>
      <c r="E379" s="19"/>
      <c r="F379" s="19"/>
      <c r="G379" s="26"/>
      <c r="H379" s="27"/>
      <c r="I379" s="28"/>
      <c r="J379" s="19"/>
      <c r="K379" s="28"/>
      <c r="L379" s="29" t="str">
        <f aca="false">IF(AC379="","",LEFT(AC379,LEN(AC379)-2))</f>
        <v/>
      </c>
      <c r="M379" s="30"/>
      <c r="N379" s="30"/>
      <c r="O379" s="32" t="str">
        <f aca="false">IF(TRIM(C379&amp;"")="","",RIGHT(SUBSTITUTE(SUBSTITUTE(C379&amp;""," ",""),"*",""),4))</f>
        <v/>
      </c>
      <c r="P379" s="32" t="n">
        <f aca="false">IF(O379="",0,IFERROR(MATCH(O379,Vans!$D$2:$D$51,0),IFERROR(MATCH(VALUE(O379),Vans!$D$2:$D$51,0),0)))</f>
        <v>0</v>
      </c>
      <c r="Q379" s="32" t="str">
        <f aca="false">IF(P379=0,"",INDEX(Vans!$A$2:$A$51,P379)&amp;"")</f>
        <v/>
      </c>
      <c r="R379" s="32" t="str">
        <f aca="false">IF(A379="","",IF(TRIM(D379&amp;"")&lt;&gt;"",SUBSTITUTE(UPPER(TRIM(D379&amp;""))," ",""),SUBSTITUTE(UPPER(Q379)," ","")))</f>
        <v/>
      </c>
      <c r="S379" s="32" t="n">
        <f aca="false">IF(R379="",0,IFERROR(MATCH(R379,Vans!$G$2:$G$51,0),0))</f>
        <v>0</v>
      </c>
      <c r="T379" s="32" t="str">
        <f aca="false">IF(S379=0,"",INDEX(Vans!$B$2:$B$51,S379)&amp;"")</f>
        <v/>
      </c>
      <c r="U379" s="32" t="str">
        <f aca="false">IF(S379=0,"",INDEX(Vans!$C$2:$C$51,S379))</f>
        <v/>
      </c>
      <c r="V379" s="32" t="str">
        <f aca="false">IF(TRIM(F379&amp;"")="","",IF(ISNUMBER(SEARCH("adblue",F379)),"AdBlue",IF(OR(ISNUMBER(SEARCH("diesel",F379)),ISNUMBER(SEARCH("derv",F379)),ISNUMBER(SEARCH("ulsd",F379))),"Diesel",IF(OR(ISNUMBER(SEARCH("unleaded",F379)),ISNUMBER(SEARCH("petrol",F379)),ISNUMBER(SEARCH("ulp",F379))),"Petrol",IF(OR(ISNUMBER(SEARCH("electric",F379)),ISNUMBER(SEARCH("charg",F379)),ISNUMBER(SEARCH("kwh",F379))),"Electric","Other")))))</f>
        <v/>
      </c>
      <c r="W379" s="34" t="str">
        <f aca="false">IF(TRIM(B379&amp;"")&lt;&gt;"",IFERROR(MOD(B379*1,1),""),IF(A379="","",IFERROR(IF(MOD(A379*1,1)&gt;0,MOD(A379*1,1),""),"")))</f>
        <v/>
      </c>
      <c r="X379" s="35" t="str">
        <f aca="false">IF(A379="","",IFERROR(INT(A379*1),""))</f>
        <v/>
      </c>
      <c r="Y379" s="32" t="str">
        <f aca="false">IF(OR(X379="",NOT(OR(V379="Diesel",V379="Petrol"))),"",MAX(IF(O379="",0,COUNTIFS($O$2:$O$501,O379,$X$2:$X$501,X379,$V$2:$V$501,"Diesel")+COUNTIFS($O$2:$O$501,O379,$X$2:$X$501,X379,$V$2:$V$501,"Petrol")),IF(R379="",0,COUNTIFS($R$2:$R$501,R379,$X$2:$X$501,X379,$V$2:$V$501,"Diesel")+COUNTIFS($R$2:$R$501,R379,$X$2:$X$501,X379,$V$2:$V$501,"Petrol"))))</f>
        <v/>
      </c>
      <c r="Z379" s="32" t="str">
        <f aca="false">IF(OR(R379="",TRIM(I379&amp;"")="",NOT(OR(V379="Diesel",V379="Petrol"))),"",IFERROR(_xlfn.MAXIFS($I$2:$I$501,$R$2:$R$501,R379,$I$2:$I$501,"&lt;"&amp;I379,$V$2:$V$501,"&lt;&gt;AdBlue",$V$2:$V$501,"&lt;&gt;Other"),""))</f>
        <v/>
      </c>
      <c r="AA379" s="32" t="str">
        <f aca="false">IF(OR(Z379="",N(Z379)=0),"",I379-Z379)</f>
        <v/>
      </c>
      <c r="AB379" s="32" t="str">
        <f aca="false">IF(OR(R379="",TRIM(I379&amp;"")="",X379=""),"",IFERROR(_xlfn.MAXIFS($I$2:$I$501,$R$2:$R$501,R379,$X$2:$X$501,"&lt;"&amp;X379),""))</f>
        <v/>
      </c>
      <c r="AC379" s="32" t="str">
        <f aca="false">IF(V379="Other","Not fuel, ","")&amp;IFERROR(IF(AND(T379&lt;&gt;"",OR(AND(V379="Diesel",T379&lt;&gt;"Diesel"),AND(V379="Petrol",T379&lt;&gt;"Petrol",T379&lt;&gt;"Plug-in hybrid"),AND(V379="Electric",T379&lt;&gt;"Electric",T379&lt;&gt;"Plug-in hybrid"))),"Wrong fuel for this van, ",""),"")&amp;IFERROR(IF(AND(OR(V379="Diesel",V379="Petrol"),N(U379)&gt;0,G379*1&gt;N(U379)*(1+TankMargin)),"More than the tank holds, ",""),"")&amp;IF(AND(TRIM(D379&amp;"")&lt;&gt;"",Q379&lt;&gt;"",SUBSTITUTE(UPPER(Q379)," ","")&lt;&gt;R379),"Card used in another van, ","")&amp;IF(AND(TRIM(D379&amp;"")&lt;&gt;"",S379=0),"Not one of your vans, ","")&amp;IF(AND(A379&lt;&gt;"",R379="",O379&lt;&gt;"",P379=0),"Card not on your Vans list, ","")&amp;IF(N(Y379)&gt;1,"Filled twice that day, ","")&amp;IFERROR(IF(AND(AA379&lt;&gt;"",AA379&lt;MinMiles),"Only "&amp;TEXT(AA379,"#,##0")&amp;" miles since the previous fill, ",""),"")&amp;IFERROR(IF(AND(AB379&lt;&gt;"",N(AB379)&gt;0,I379*1&lt;N(AB379)),"Pump mileage lower than before, ",""),"")&amp;IFERROR(IF(AND(TRIM(I379&amp;"")&lt;&gt;"",TRIM(K379&amp;"")&lt;&gt;"",ABS(I379*1-K379*1)&gt;MileTolerance),"Pump mileage off from the odometer, ",""),"")&amp;IF(J379="No","No receipt from the driver, ","")&amp;IFERROR(IF(AND(W379&lt;&gt;"",OR(W379&lt;DayStart,W379&gt;DayEnd)),"Outside working hours, ",""),"")&amp;IFERROR(IF(AND(X379&lt;&gt;"",WEEKDAY(X379,2)=6,FlagSat="Yes"),"Saturday, ",""),"")&amp;IFERROR(IF(AND(X379&lt;&gt;"",WEEKDAY(X379,2)=7,FlagSun="Yes"),"Sunday, ",""),"")&amp;IF(AND(FlagPremium="Yes",OR(V379="Diesel",V379="Petrol"),OR(ISNUMBER(SEARCH("super",F379)),ISNUMBER(SEARCH("premium",F379)),ISNUMBER(SEARCH("ultimate",F379)),ISNUMBER(SEARCH("v-power",F379)),ISNUMBER(SEARCH("momentum",F379)),ISNUMBER(SEARCH("supreme",F379)))),"Premium fuel, ","")</f>
        <v/>
      </c>
      <c r="AD379" s="32" t="n">
        <f aca="false">IF(AC379="",0,1)</f>
        <v>0</v>
      </c>
      <c r="AE379" s="32" t="n">
        <f aca="false">IF(A379="",0,1)</f>
        <v>0</v>
      </c>
    </row>
    <row r="380" customFormat="false" ht="15" hidden="false" customHeight="false" outlineLevel="0" collapsed="false">
      <c r="A380" s="24"/>
      <c r="B380" s="25"/>
      <c r="C380" s="21"/>
      <c r="D380" s="19"/>
      <c r="E380" s="19"/>
      <c r="F380" s="19"/>
      <c r="G380" s="26"/>
      <c r="H380" s="27"/>
      <c r="I380" s="28"/>
      <c r="J380" s="19"/>
      <c r="K380" s="28"/>
      <c r="L380" s="29" t="str">
        <f aca="false">IF(AC380="","",LEFT(AC380,LEN(AC380)-2))</f>
        <v/>
      </c>
      <c r="M380" s="30"/>
      <c r="N380" s="30"/>
      <c r="O380" s="32" t="str">
        <f aca="false">IF(TRIM(C380&amp;"")="","",RIGHT(SUBSTITUTE(SUBSTITUTE(C380&amp;""," ",""),"*",""),4))</f>
        <v/>
      </c>
      <c r="P380" s="32" t="n">
        <f aca="false">IF(O380="",0,IFERROR(MATCH(O380,Vans!$D$2:$D$51,0),IFERROR(MATCH(VALUE(O380),Vans!$D$2:$D$51,0),0)))</f>
        <v>0</v>
      </c>
      <c r="Q380" s="32" t="str">
        <f aca="false">IF(P380=0,"",INDEX(Vans!$A$2:$A$51,P380)&amp;"")</f>
        <v/>
      </c>
      <c r="R380" s="32" t="str">
        <f aca="false">IF(A380="","",IF(TRIM(D380&amp;"")&lt;&gt;"",SUBSTITUTE(UPPER(TRIM(D380&amp;""))," ",""),SUBSTITUTE(UPPER(Q380)," ","")))</f>
        <v/>
      </c>
      <c r="S380" s="32" t="n">
        <f aca="false">IF(R380="",0,IFERROR(MATCH(R380,Vans!$G$2:$G$51,0),0))</f>
        <v>0</v>
      </c>
      <c r="T380" s="32" t="str">
        <f aca="false">IF(S380=0,"",INDEX(Vans!$B$2:$B$51,S380)&amp;"")</f>
        <v/>
      </c>
      <c r="U380" s="32" t="str">
        <f aca="false">IF(S380=0,"",INDEX(Vans!$C$2:$C$51,S380))</f>
        <v/>
      </c>
      <c r="V380" s="32" t="str">
        <f aca="false">IF(TRIM(F380&amp;"")="","",IF(ISNUMBER(SEARCH("adblue",F380)),"AdBlue",IF(OR(ISNUMBER(SEARCH("diesel",F380)),ISNUMBER(SEARCH("derv",F380)),ISNUMBER(SEARCH("ulsd",F380))),"Diesel",IF(OR(ISNUMBER(SEARCH("unleaded",F380)),ISNUMBER(SEARCH("petrol",F380)),ISNUMBER(SEARCH("ulp",F380))),"Petrol",IF(OR(ISNUMBER(SEARCH("electric",F380)),ISNUMBER(SEARCH("charg",F380)),ISNUMBER(SEARCH("kwh",F380))),"Electric","Other")))))</f>
        <v/>
      </c>
      <c r="W380" s="34" t="str">
        <f aca="false">IF(TRIM(B380&amp;"")&lt;&gt;"",IFERROR(MOD(B380*1,1),""),IF(A380="","",IFERROR(IF(MOD(A380*1,1)&gt;0,MOD(A380*1,1),""),"")))</f>
        <v/>
      </c>
      <c r="X380" s="35" t="str">
        <f aca="false">IF(A380="","",IFERROR(INT(A380*1),""))</f>
        <v/>
      </c>
      <c r="Y380" s="32" t="str">
        <f aca="false">IF(OR(X380="",NOT(OR(V380="Diesel",V380="Petrol"))),"",MAX(IF(O380="",0,COUNTIFS($O$2:$O$501,O380,$X$2:$X$501,X380,$V$2:$V$501,"Diesel")+COUNTIFS($O$2:$O$501,O380,$X$2:$X$501,X380,$V$2:$V$501,"Petrol")),IF(R380="",0,COUNTIFS($R$2:$R$501,R380,$X$2:$X$501,X380,$V$2:$V$501,"Diesel")+COUNTIFS($R$2:$R$501,R380,$X$2:$X$501,X380,$V$2:$V$501,"Petrol"))))</f>
        <v/>
      </c>
      <c r="Z380" s="32" t="str">
        <f aca="false">IF(OR(R380="",TRIM(I380&amp;"")="",NOT(OR(V380="Diesel",V380="Petrol"))),"",IFERROR(_xlfn.MAXIFS($I$2:$I$501,$R$2:$R$501,R380,$I$2:$I$501,"&lt;"&amp;I380,$V$2:$V$501,"&lt;&gt;AdBlue",$V$2:$V$501,"&lt;&gt;Other"),""))</f>
        <v/>
      </c>
      <c r="AA380" s="32" t="str">
        <f aca="false">IF(OR(Z380="",N(Z380)=0),"",I380-Z380)</f>
        <v/>
      </c>
      <c r="AB380" s="32" t="str">
        <f aca="false">IF(OR(R380="",TRIM(I380&amp;"")="",X380=""),"",IFERROR(_xlfn.MAXIFS($I$2:$I$501,$R$2:$R$501,R380,$X$2:$X$501,"&lt;"&amp;X380),""))</f>
        <v/>
      </c>
      <c r="AC380" s="32" t="str">
        <f aca="false">IF(V380="Other","Not fuel, ","")&amp;IFERROR(IF(AND(T380&lt;&gt;"",OR(AND(V380="Diesel",T380&lt;&gt;"Diesel"),AND(V380="Petrol",T380&lt;&gt;"Petrol",T380&lt;&gt;"Plug-in hybrid"),AND(V380="Electric",T380&lt;&gt;"Electric",T380&lt;&gt;"Plug-in hybrid"))),"Wrong fuel for this van, ",""),"")&amp;IFERROR(IF(AND(OR(V380="Diesel",V380="Petrol"),N(U380)&gt;0,G380*1&gt;N(U380)*(1+TankMargin)),"More than the tank holds, ",""),"")&amp;IF(AND(TRIM(D380&amp;"")&lt;&gt;"",Q380&lt;&gt;"",SUBSTITUTE(UPPER(Q380)," ","")&lt;&gt;R380),"Card used in another van, ","")&amp;IF(AND(TRIM(D380&amp;"")&lt;&gt;"",S380=0),"Not one of your vans, ","")&amp;IF(AND(A380&lt;&gt;"",R380="",O380&lt;&gt;"",P380=0),"Card not on your Vans list, ","")&amp;IF(N(Y380)&gt;1,"Filled twice that day, ","")&amp;IFERROR(IF(AND(AA380&lt;&gt;"",AA380&lt;MinMiles),"Only "&amp;TEXT(AA380,"#,##0")&amp;" miles since the previous fill, ",""),"")&amp;IFERROR(IF(AND(AB380&lt;&gt;"",N(AB380)&gt;0,I380*1&lt;N(AB380)),"Pump mileage lower than before, ",""),"")&amp;IFERROR(IF(AND(TRIM(I380&amp;"")&lt;&gt;"",TRIM(K380&amp;"")&lt;&gt;"",ABS(I380*1-K380*1)&gt;MileTolerance),"Pump mileage off from the odometer, ",""),"")&amp;IF(J380="No","No receipt from the driver, ","")&amp;IFERROR(IF(AND(W380&lt;&gt;"",OR(W380&lt;DayStart,W380&gt;DayEnd)),"Outside working hours, ",""),"")&amp;IFERROR(IF(AND(X380&lt;&gt;"",WEEKDAY(X380,2)=6,FlagSat="Yes"),"Saturday, ",""),"")&amp;IFERROR(IF(AND(X380&lt;&gt;"",WEEKDAY(X380,2)=7,FlagSun="Yes"),"Sunday, ",""),"")&amp;IF(AND(FlagPremium="Yes",OR(V380="Diesel",V380="Petrol"),OR(ISNUMBER(SEARCH("super",F380)),ISNUMBER(SEARCH("premium",F380)),ISNUMBER(SEARCH("ultimate",F380)),ISNUMBER(SEARCH("v-power",F380)),ISNUMBER(SEARCH("momentum",F380)),ISNUMBER(SEARCH("supreme",F380)))),"Premium fuel, ","")</f>
        <v/>
      </c>
      <c r="AD380" s="32" t="n">
        <f aca="false">IF(AC380="",0,1)</f>
        <v>0</v>
      </c>
      <c r="AE380" s="32" t="n">
        <f aca="false">IF(A380="",0,1)</f>
        <v>0</v>
      </c>
    </row>
    <row r="381" customFormat="false" ht="15" hidden="false" customHeight="false" outlineLevel="0" collapsed="false">
      <c r="A381" s="24"/>
      <c r="B381" s="25"/>
      <c r="C381" s="21"/>
      <c r="D381" s="19"/>
      <c r="E381" s="19"/>
      <c r="F381" s="19"/>
      <c r="G381" s="26"/>
      <c r="H381" s="27"/>
      <c r="I381" s="28"/>
      <c r="J381" s="19"/>
      <c r="K381" s="28"/>
      <c r="L381" s="29" t="str">
        <f aca="false">IF(AC381="","",LEFT(AC381,LEN(AC381)-2))</f>
        <v/>
      </c>
      <c r="M381" s="30"/>
      <c r="N381" s="30"/>
      <c r="O381" s="32" t="str">
        <f aca="false">IF(TRIM(C381&amp;"")="","",RIGHT(SUBSTITUTE(SUBSTITUTE(C381&amp;""," ",""),"*",""),4))</f>
        <v/>
      </c>
      <c r="P381" s="32" t="n">
        <f aca="false">IF(O381="",0,IFERROR(MATCH(O381,Vans!$D$2:$D$51,0),IFERROR(MATCH(VALUE(O381),Vans!$D$2:$D$51,0),0)))</f>
        <v>0</v>
      </c>
      <c r="Q381" s="32" t="str">
        <f aca="false">IF(P381=0,"",INDEX(Vans!$A$2:$A$51,P381)&amp;"")</f>
        <v/>
      </c>
      <c r="R381" s="32" t="str">
        <f aca="false">IF(A381="","",IF(TRIM(D381&amp;"")&lt;&gt;"",SUBSTITUTE(UPPER(TRIM(D381&amp;""))," ",""),SUBSTITUTE(UPPER(Q381)," ","")))</f>
        <v/>
      </c>
      <c r="S381" s="32" t="n">
        <f aca="false">IF(R381="",0,IFERROR(MATCH(R381,Vans!$G$2:$G$51,0),0))</f>
        <v>0</v>
      </c>
      <c r="T381" s="32" t="str">
        <f aca="false">IF(S381=0,"",INDEX(Vans!$B$2:$B$51,S381)&amp;"")</f>
        <v/>
      </c>
      <c r="U381" s="32" t="str">
        <f aca="false">IF(S381=0,"",INDEX(Vans!$C$2:$C$51,S381))</f>
        <v/>
      </c>
      <c r="V381" s="32" t="str">
        <f aca="false">IF(TRIM(F381&amp;"")="","",IF(ISNUMBER(SEARCH("adblue",F381)),"AdBlue",IF(OR(ISNUMBER(SEARCH("diesel",F381)),ISNUMBER(SEARCH("derv",F381)),ISNUMBER(SEARCH("ulsd",F381))),"Diesel",IF(OR(ISNUMBER(SEARCH("unleaded",F381)),ISNUMBER(SEARCH("petrol",F381)),ISNUMBER(SEARCH("ulp",F381))),"Petrol",IF(OR(ISNUMBER(SEARCH("electric",F381)),ISNUMBER(SEARCH("charg",F381)),ISNUMBER(SEARCH("kwh",F381))),"Electric","Other")))))</f>
        <v/>
      </c>
      <c r="W381" s="34" t="str">
        <f aca="false">IF(TRIM(B381&amp;"")&lt;&gt;"",IFERROR(MOD(B381*1,1),""),IF(A381="","",IFERROR(IF(MOD(A381*1,1)&gt;0,MOD(A381*1,1),""),"")))</f>
        <v/>
      </c>
      <c r="X381" s="35" t="str">
        <f aca="false">IF(A381="","",IFERROR(INT(A381*1),""))</f>
        <v/>
      </c>
      <c r="Y381" s="32" t="str">
        <f aca="false">IF(OR(X381="",NOT(OR(V381="Diesel",V381="Petrol"))),"",MAX(IF(O381="",0,COUNTIFS($O$2:$O$501,O381,$X$2:$X$501,X381,$V$2:$V$501,"Diesel")+COUNTIFS($O$2:$O$501,O381,$X$2:$X$501,X381,$V$2:$V$501,"Petrol")),IF(R381="",0,COUNTIFS($R$2:$R$501,R381,$X$2:$X$501,X381,$V$2:$V$501,"Diesel")+COUNTIFS($R$2:$R$501,R381,$X$2:$X$501,X381,$V$2:$V$501,"Petrol"))))</f>
        <v/>
      </c>
      <c r="Z381" s="32" t="str">
        <f aca="false">IF(OR(R381="",TRIM(I381&amp;"")="",NOT(OR(V381="Diesel",V381="Petrol"))),"",IFERROR(_xlfn.MAXIFS($I$2:$I$501,$R$2:$R$501,R381,$I$2:$I$501,"&lt;"&amp;I381,$V$2:$V$501,"&lt;&gt;AdBlue",$V$2:$V$501,"&lt;&gt;Other"),""))</f>
        <v/>
      </c>
      <c r="AA381" s="32" t="str">
        <f aca="false">IF(OR(Z381="",N(Z381)=0),"",I381-Z381)</f>
        <v/>
      </c>
      <c r="AB381" s="32" t="str">
        <f aca="false">IF(OR(R381="",TRIM(I381&amp;"")="",X381=""),"",IFERROR(_xlfn.MAXIFS($I$2:$I$501,$R$2:$R$501,R381,$X$2:$X$501,"&lt;"&amp;X381),""))</f>
        <v/>
      </c>
      <c r="AC381" s="32" t="str">
        <f aca="false">IF(V381="Other","Not fuel, ","")&amp;IFERROR(IF(AND(T381&lt;&gt;"",OR(AND(V381="Diesel",T381&lt;&gt;"Diesel"),AND(V381="Petrol",T381&lt;&gt;"Petrol",T381&lt;&gt;"Plug-in hybrid"),AND(V381="Electric",T381&lt;&gt;"Electric",T381&lt;&gt;"Plug-in hybrid"))),"Wrong fuel for this van, ",""),"")&amp;IFERROR(IF(AND(OR(V381="Diesel",V381="Petrol"),N(U381)&gt;0,G381*1&gt;N(U381)*(1+TankMargin)),"More than the tank holds, ",""),"")&amp;IF(AND(TRIM(D381&amp;"")&lt;&gt;"",Q381&lt;&gt;"",SUBSTITUTE(UPPER(Q381)," ","")&lt;&gt;R381),"Card used in another van, ","")&amp;IF(AND(TRIM(D381&amp;"")&lt;&gt;"",S381=0),"Not one of your vans, ","")&amp;IF(AND(A381&lt;&gt;"",R381="",O381&lt;&gt;"",P381=0),"Card not on your Vans list, ","")&amp;IF(N(Y381)&gt;1,"Filled twice that day, ","")&amp;IFERROR(IF(AND(AA381&lt;&gt;"",AA381&lt;MinMiles),"Only "&amp;TEXT(AA381,"#,##0")&amp;" miles since the previous fill, ",""),"")&amp;IFERROR(IF(AND(AB381&lt;&gt;"",N(AB381)&gt;0,I381*1&lt;N(AB381)),"Pump mileage lower than before, ",""),"")&amp;IFERROR(IF(AND(TRIM(I381&amp;"")&lt;&gt;"",TRIM(K381&amp;"")&lt;&gt;"",ABS(I381*1-K381*1)&gt;MileTolerance),"Pump mileage off from the odometer, ",""),"")&amp;IF(J381="No","No receipt from the driver, ","")&amp;IFERROR(IF(AND(W381&lt;&gt;"",OR(W381&lt;DayStart,W381&gt;DayEnd)),"Outside working hours, ",""),"")&amp;IFERROR(IF(AND(X381&lt;&gt;"",WEEKDAY(X381,2)=6,FlagSat="Yes"),"Saturday, ",""),"")&amp;IFERROR(IF(AND(X381&lt;&gt;"",WEEKDAY(X381,2)=7,FlagSun="Yes"),"Sunday, ",""),"")&amp;IF(AND(FlagPremium="Yes",OR(V381="Diesel",V381="Petrol"),OR(ISNUMBER(SEARCH("super",F381)),ISNUMBER(SEARCH("premium",F381)),ISNUMBER(SEARCH("ultimate",F381)),ISNUMBER(SEARCH("v-power",F381)),ISNUMBER(SEARCH("momentum",F381)),ISNUMBER(SEARCH("supreme",F381)))),"Premium fuel, ","")</f>
        <v/>
      </c>
      <c r="AD381" s="32" t="n">
        <f aca="false">IF(AC381="",0,1)</f>
        <v>0</v>
      </c>
      <c r="AE381" s="32" t="n">
        <f aca="false">IF(A381="",0,1)</f>
        <v>0</v>
      </c>
    </row>
    <row r="382" customFormat="false" ht="15" hidden="false" customHeight="false" outlineLevel="0" collapsed="false">
      <c r="A382" s="24"/>
      <c r="B382" s="25"/>
      <c r="C382" s="21"/>
      <c r="D382" s="19"/>
      <c r="E382" s="19"/>
      <c r="F382" s="19"/>
      <c r="G382" s="26"/>
      <c r="H382" s="27"/>
      <c r="I382" s="28"/>
      <c r="J382" s="19"/>
      <c r="K382" s="28"/>
      <c r="L382" s="29" t="str">
        <f aca="false">IF(AC382="","",LEFT(AC382,LEN(AC382)-2))</f>
        <v/>
      </c>
      <c r="M382" s="30"/>
      <c r="N382" s="30"/>
      <c r="O382" s="32" t="str">
        <f aca="false">IF(TRIM(C382&amp;"")="","",RIGHT(SUBSTITUTE(SUBSTITUTE(C382&amp;""," ",""),"*",""),4))</f>
        <v/>
      </c>
      <c r="P382" s="32" t="n">
        <f aca="false">IF(O382="",0,IFERROR(MATCH(O382,Vans!$D$2:$D$51,0),IFERROR(MATCH(VALUE(O382),Vans!$D$2:$D$51,0),0)))</f>
        <v>0</v>
      </c>
      <c r="Q382" s="32" t="str">
        <f aca="false">IF(P382=0,"",INDEX(Vans!$A$2:$A$51,P382)&amp;"")</f>
        <v/>
      </c>
      <c r="R382" s="32" t="str">
        <f aca="false">IF(A382="","",IF(TRIM(D382&amp;"")&lt;&gt;"",SUBSTITUTE(UPPER(TRIM(D382&amp;""))," ",""),SUBSTITUTE(UPPER(Q382)," ","")))</f>
        <v/>
      </c>
      <c r="S382" s="32" t="n">
        <f aca="false">IF(R382="",0,IFERROR(MATCH(R382,Vans!$G$2:$G$51,0),0))</f>
        <v>0</v>
      </c>
      <c r="T382" s="32" t="str">
        <f aca="false">IF(S382=0,"",INDEX(Vans!$B$2:$B$51,S382)&amp;"")</f>
        <v/>
      </c>
      <c r="U382" s="32" t="str">
        <f aca="false">IF(S382=0,"",INDEX(Vans!$C$2:$C$51,S382))</f>
        <v/>
      </c>
      <c r="V382" s="32" t="str">
        <f aca="false">IF(TRIM(F382&amp;"")="","",IF(ISNUMBER(SEARCH("adblue",F382)),"AdBlue",IF(OR(ISNUMBER(SEARCH("diesel",F382)),ISNUMBER(SEARCH("derv",F382)),ISNUMBER(SEARCH("ulsd",F382))),"Diesel",IF(OR(ISNUMBER(SEARCH("unleaded",F382)),ISNUMBER(SEARCH("petrol",F382)),ISNUMBER(SEARCH("ulp",F382))),"Petrol",IF(OR(ISNUMBER(SEARCH("electric",F382)),ISNUMBER(SEARCH("charg",F382)),ISNUMBER(SEARCH("kwh",F382))),"Electric","Other")))))</f>
        <v/>
      </c>
      <c r="W382" s="34" t="str">
        <f aca="false">IF(TRIM(B382&amp;"")&lt;&gt;"",IFERROR(MOD(B382*1,1),""),IF(A382="","",IFERROR(IF(MOD(A382*1,1)&gt;0,MOD(A382*1,1),""),"")))</f>
        <v/>
      </c>
      <c r="X382" s="35" t="str">
        <f aca="false">IF(A382="","",IFERROR(INT(A382*1),""))</f>
        <v/>
      </c>
      <c r="Y382" s="32" t="str">
        <f aca="false">IF(OR(X382="",NOT(OR(V382="Diesel",V382="Petrol"))),"",MAX(IF(O382="",0,COUNTIFS($O$2:$O$501,O382,$X$2:$X$501,X382,$V$2:$V$501,"Diesel")+COUNTIFS($O$2:$O$501,O382,$X$2:$X$501,X382,$V$2:$V$501,"Petrol")),IF(R382="",0,COUNTIFS($R$2:$R$501,R382,$X$2:$X$501,X382,$V$2:$V$501,"Diesel")+COUNTIFS($R$2:$R$501,R382,$X$2:$X$501,X382,$V$2:$V$501,"Petrol"))))</f>
        <v/>
      </c>
      <c r="Z382" s="32" t="str">
        <f aca="false">IF(OR(R382="",TRIM(I382&amp;"")="",NOT(OR(V382="Diesel",V382="Petrol"))),"",IFERROR(_xlfn.MAXIFS($I$2:$I$501,$R$2:$R$501,R382,$I$2:$I$501,"&lt;"&amp;I382,$V$2:$V$501,"&lt;&gt;AdBlue",$V$2:$V$501,"&lt;&gt;Other"),""))</f>
        <v/>
      </c>
      <c r="AA382" s="32" t="str">
        <f aca="false">IF(OR(Z382="",N(Z382)=0),"",I382-Z382)</f>
        <v/>
      </c>
      <c r="AB382" s="32" t="str">
        <f aca="false">IF(OR(R382="",TRIM(I382&amp;"")="",X382=""),"",IFERROR(_xlfn.MAXIFS($I$2:$I$501,$R$2:$R$501,R382,$X$2:$X$501,"&lt;"&amp;X382),""))</f>
        <v/>
      </c>
      <c r="AC382" s="32" t="str">
        <f aca="false">IF(V382="Other","Not fuel, ","")&amp;IFERROR(IF(AND(T382&lt;&gt;"",OR(AND(V382="Diesel",T382&lt;&gt;"Diesel"),AND(V382="Petrol",T382&lt;&gt;"Petrol",T382&lt;&gt;"Plug-in hybrid"),AND(V382="Electric",T382&lt;&gt;"Electric",T382&lt;&gt;"Plug-in hybrid"))),"Wrong fuel for this van, ",""),"")&amp;IFERROR(IF(AND(OR(V382="Diesel",V382="Petrol"),N(U382)&gt;0,G382*1&gt;N(U382)*(1+TankMargin)),"More than the tank holds, ",""),"")&amp;IF(AND(TRIM(D382&amp;"")&lt;&gt;"",Q382&lt;&gt;"",SUBSTITUTE(UPPER(Q382)," ","")&lt;&gt;R382),"Card used in another van, ","")&amp;IF(AND(TRIM(D382&amp;"")&lt;&gt;"",S382=0),"Not one of your vans, ","")&amp;IF(AND(A382&lt;&gt;"",R382="",O382&lt;&gt;"",P382=0),"Card not on your Vans list, ","")&amp;IF(N(Y382)&gt;1,"Filled twice that day, ","")&amp;IFERROR(IF(AND(AA382&lt;&gt;"",AA382&lt;MinMiles),"Only "&amp;TEXT(AA382,"#,##0")&amp;" miles since the previous fill, ",""),"")&amp;IFERROR(IF(AND(AB382&lt;&gt;"",N(AB382)&gt;0,I382*1&lt;N(AB382)),"Pump mileage lower than before, ",""),"")&amp;IFERROR(IF(AND(TRIM(I382&amp;"")&lt;&gt;"",TRIM(K382&amp;"")&lt;&gt;"",ABS(I382*1-K382*1)&gt;MileTolerance),"Pump mileage off from the odometer, ",""),"")&amp;IF(J382="No","No receipt from the driver, ","")&amp;IFERROR(IF(AND(W382&lt;&gt;"",OR(W382&lt;DayStart,W382&gt;DayEnd)),"Outside working hours, ",""),"")&amp;IFERROR(IF(AND(X382&lt;&gt;"",WEEKDAY(X382,2)=6,FlagSat="Yes"),"Saturday, ",""),"")&amp;IFERROR(IF(AND(X382&lt;&gt;"",WEEKDAY(X382,2)=7,FlagSun="Yes"),"Sunday, ",""),"")&amp;IF(AND(FlagPremium="Yes",OR(V382="Diesel",V382="Petrol"),OR(ISNUMBER(SEARCH("super",F382)),ISNUMBER(SEARCH("premium",F382)),ISNUMBER(SEARCH("ultimate",F382)),ISNUMBER(SEARCH("v-power",F382)),ISNUMBER(SEARCH("momentum",F382)),ISNUMBER(SEARCH("supreme",F382)))),"Premium fuel, ","")</f>
        <v/>
      </c>
      <c r="AD382" s="32" t="n">
        <f aca="false">IF(AC382="",0,1)</f>
        <v>0</v>
      </c>
      <c r="AE382" s="32" t="n">
        <f aca="false">IF(A382="",0,1)</f>
        <v>0</v>
      </c>
    </row>
    <row r="383" customFormat="false" ht="15" hidden="false" customHeight="false" outlineLevel="0" collapsed="false">
      <c r="A383" s="24"/>
      <c r="B383" s="25"/>
      <c r="C383" s="21"/>
      <c r="D383" s="19"/>
      <c r="E383" s="19"/>
      <c r="F383" s="19"/>
      <c r="G383" s="26"/>
      <c r="H383" s="27"/>
      <c r="I383" s="28"/>
      <c r="J383" s="19"/>
      <c r="K383" s="28"/>
      <c r="L383" s="29" t="str">
        <f aca="false">IF(AC383="","",LEFT(AC383,LEN(AC383)-2))</f>
        <v/>
      </c>
      <c r="M383" s="30"/>
      <c r="N383" s="30"/>
      <c r="O383" s="32" t="str">
        <f aca="false">IF(TRIM(C383&amp;"")="","",RIGHT(SUBSTITUTE(SUBSTITUTE(C383&amp;""," ",""),"*",""),4))</f>
        <v/>
      </c>
      <c r="P383" s="32" t="n">
        <f aca="false">IF(O383="",0,IFERROR(MATCH(O383,Vans!$D$2:$D$51,0),IFERROR(MATCH(VALUE(O383),Vans!$D$2:$D$51,0),0)))</f>
        <v>0</v>
      </c>
      <c r="Q383" s="32" t="str">
        <f aca="false">IF(P383=0,"",INDEX(Vans!$A$2:$A$51,P383)&amp;"")</f>
        <v/>
      </c>
      <c r="R383" s="32" t="str">
        <f aca="false">IF(A383="","",IF(TRIM(D383&amp;"")&lt;&gt;"",SUBSTITUTE(UPPER(TRIM(D383&amp;""))," ",""),SUBSTITUTE(UPPER(Q383)," ","")))</f>
        <v/>
      </c>
      <c r="S383" s="32" t="n">
        <f aca="false">IF(R383="",0,IFERROR(MATCH(R383,Vans!$G$2:$G$51,0),0))</f>
        <v>0</v>
      </c>
      <c r="T383" s="32" t="str">
        <f aca="false">IF(S383=0,"",INDEX(Vans!$B$2:$B$51,S383)&amp;"")</f>
        <v/>
      </c>
      <c r="U383" s="32" t="str">
        <f aca="false">IF(S383=0,"",INDEX(Vans!$C$2:$C$51,S383))</f>
        <v/>
      </c>
      <c r="V383" s="32" t="str">
        <f aca="false">IF(TRIM(F383&amp;"")="","",IF(ISNUMBER(SEARCH("adblue",F383)),"AdBlue",IF(OR(ISNUMBER(SEARCH("diesel",F383)),ISNUMBER(SEARCH("derv",F383)),ISNUMBER(SEARCH("ulsd",F383))),"Diesel",IF(OR(ISNUMBER(SEARCH("unleaded",F383)),ISNUMBER(SEARCH("petrol",F383)),ISNUMBER(SEARCH("ulp",F383))),"Petrol",IF(OR(ISNUMBER(SEARCH("electric",F383)),ISNUMBER(SEARCH("charg",F383)),ISNUMBER(SEARCH("kwh",F383))),"Electric","Other")))))</f>
        <v/>
      </c>
      <c r="W383" s="34" t="str">
        <f aca="false">IF(TRIM(B383&amp;"")&lt;&gt;"",IFERROR(MOD(B383*1,1),""),IF(A383="","",IFERROR(IF(MOD(A383*1,1)&gt;0,MOD(A383*1,1),""),"")))</f>
        <v/>
      </c>
      <c r="X383" s="35" t="str">
        <f aca="false">IF(A383="","",IFERROR(INT(A383*1),""))</f>
        <v/>
      </c>
      <c r="Y383" s="32" t="str">
        <f aca="false">IF(OR(X383="",NOT(OR(V383="Diesel",V383="Petrol"))),"",MAX(IF(O383="",0,COUNTIFS($O$2:$O$501,O383,$X$2:$X$501,X383,$V$2:$V$501,"Diesel")+COUNTIFS($O$2:$O$501,O383,$X$2:$X$501,X383,$V$2:$V$501,"Petrol")),IF(R383="",0,COUNTIFS($R$2:$R$501,R383,$X$2:$X$501,X383,$V$2:$V$501,"Diesel")+COUNTIFS($R$2:$R$501,R383,$X$2:$X$501,X383,$V$2:$V$501,"Petrol"))))</f>
        <v/>
      </c>
      <c r="Z383" s="32" t="str">
        <f aca="false">IF(OR(R383="",TRIM(I383&amp;"")="",NOT(OR(V383="Diesel",V383="Petrol"))),"",IFERROR(_xlfn.MAXIFS($I$2:$I$501,$R$2:$R$501,R383,$I$2:$I$501,"&lt;"&amp;I383,$V$2:$V$501,"&lt;&gt;AdBlue",$V$2:$V$501,"&lt;&gt;Other"),""))</f>
        <v/>
      </c>
      <c r="AA383" s="32" t="str">
        <f aca="false">IF(OR(Z383="",N(Z383)=0),"",I383-Z383)</f>
        <v/>
      </c>
      <c r="AB383" s="32" t="str">
        <f aca="false">IF(OR(R383="",TRIM(I383&amp;"")="",X383=""),"",IFERROR(_xlfn.MAXIFS($I$2:$I$501,$R$2:$R$501,R383,$X$2:$X$501,"&lt;"&amp;X383),""))</f>
        <v/>
      </c>
      <c r="AC383" s="32" t="str">
        <f aca="false">IF(V383="Other","Not fuel, ","")&amp;IFERROR(IF(AND(T383&lt;&gt;"",OR(AND(V383="Diesel",T383&lt;&gt;"Diesel"),AND(V383="Petrol",T383&lt;&gt;"Petrol",T383&lt;&gt;"Plug-in hybrid"),AND(V383="Electric",T383&lt;&gt;"Electric",T383&lt;&gt;"Plug-in hybrid"))),"Wrong fuel for this van, ",""),"")&amp;IFERROR(IF(AND(OR(V383="Diesel",V383="Petrol"),N(U383)&gt;0,G383*1&gt;N(U383)*(1+TankMargin)),"More than the tank holds, ",""),"")&amp;IF(AND(TRIM(D383&amp;"")&lt;&gt;"",Q383&lt;&gt;"",SUBSTITUTE(UPPER(Q383)," ","")&lt;&gt;R383),"Card used in another van, ","")&amp;IF(AND(TRIM(D383&amp;"")&lt;&gt;"",S383=0),"Not one of your vans, ","")&amp;IF(AND(A383&lt;&gt;"",R383="",O383&lt;&gt;"",P383=0),"Card not on your Vans list, ","")&amp;IF(N(Y383)&gt;1,"Filled twice that day, ","")&amp;IFERROR(IF(AND(AA383&lt;&gt;"",AA383&lt;MinMiles),"Only "&amp;TEXT(AA383,"#,##0")&amp;" miles since the previous fill, ",""),"")&amp;IFERROR(IF(AND(AB383&lt;&gt;"",N(AB383)&gt;0,I383*1&lt;N(AB383)),"Pump mileage lower than before, ",""),"")&amp;IFERROR(IF(AND(TRIM(I383&amp;"")&lt;&gt;"",TRIM(K383&amp;"")&lt;&gt;"",ABS(I383*1-K383*1)&gt;MileTolerance),"Pump mileage off from the odometer, ",""),"")&amp;IF(J383="No","No receipt from the driver, ","")&amp;IFERROR(IF(AND(W383&lt;&gt;"",OR(W383&lt;DayStart,W383&gt;DayEnd)),"Outside working hours, ",""),"")&amp;IFERROR(IF(AND(X383&lt;&gt;"",WEEKDAY(X383,2)=6,FlagSat="Yes"),"Saturday, ",""),"")&amp;IFERROR(IF(AND(X383&lt;&gt;"",WEEKDAY(X383,2)=7,FlagSun="Yes"),"Sunday, ",""),"")&amp;IF(AND(FlagPremium="Yes",OR(V383="Diesel",V383="Petrol"),OR(ISNUMBER(SEARCH("super",F383)),ISNUMBER(SEARCH("premium",F383)),ISNUMBER(SEARCH("ultimate",F383)),ISNUMBER(SEARCH("v-power",F383)),ISNUMBER(SEARCH("momentum",F383)),ISNUMBER(SEARCH("supreme",F383)))),"Premium fuel, ","")</f>
        <v/>
      </c>
      <c r="AD383" s="32" t="n">
        <f aca="false">IF(AC383="",0,1)</f>
        <v>0</v>
      </c>
      <c r="AE383" s="32" t="n">
        <f aca="false">IF(A383="",0,1)</f>
        <v>0</v>
      </c>
    </row>
    <row r="384" customFormat="false" ht="15" hidden="false" customHeight="false" outlineLevel="0" collapsed="false">
      <c r="A384" s="24"/>
      <c r="B384" s="25"/>
      <c r="C384" s="21"/>
      <c r="D384" s="19"/>
      <c r="E384" s="19"/>
      <c r="F384" s="19"/>
      <c r="G384" s="26"/>
      <c r="H384" s="27"/>
      <c r="I384" s="28"/>
      <c r="J384" s="19"/>
      <c r="K384" s="28"/>
      <c r="L384" s="29" t="str">
        <f aca="false">IF(AC384="","",LEFT(AC384,LEN(AC384)-2))</f>
        <v/>
      </c>
      <c r="M384" s="30"/>
      <c r="N384" s="30"/>
      <c r="O384" s="32" t="str">
        <f aca="false">IF(TRIM(C384&amp;"")="","",RIGHT(SUBSTITUTE(SUBSTITUTE(C384&amp;""," ",""),"*",""),4))</f>
        <v/>
      </c>
      <c r="P384" s="32" t="n">
        <f aca="false">IF(O384="",0,IFERROR(MATCH(O384,Vans!$D$2:$D$51,0),IFERROR(MATCH(VALUE(O384),Vans!$D$2:$D$51,0),0)))</f>
        <v>0</v>
      </c>
      <c r="Q384" s="32" t="str">
        <f aca="false">IF(P384=0,"",INDEX(Vans!$A$2:$A$51,P384)&amp;"")</f>
        <v/>
      </c>
      <c r="R384" s="32" t="str">
        <f aca="false">IF(A384="","",IF(TRIM(D384&amp;"")&lt;&gt;"",SUBSTITUTE(UPPER(TRIM(D384&amp;""))," ",""),SUBSTITUTE(UPPER(Q384)," ","")))</f>
        <v/>
      </c>
      <c r="S384" s="32" t="n">
        <f aca="false">IF(R384="",0,IFERROR(MATCH(R384,Vans!$G$2:$G$51,0),0))</f>
        <v>0</v>
      </c>
      <c r="T384" s="32" t="str">
        <f aca="false">IF(S384=0,"",INDEX(Vans!$B$2:$B$51,S384)&amp;"")</f>
        <v/>
      </c>
      <c r="U384" s="32" t="str">
        <f aca="false">IF(S384=0,"",INDEX(Vans!$C$2:$C$51,S384))</f>
        <v/>
      </c>
      <c r="V384" s="32" t="str">
        <f aca="false">IF(TRIM(F384&amp;"")="","",IF(ISNUMBER(SEARCH("adblue",F384)),"AdBlue",IF(OR(ISNUMBER(SEARCH("diesel",F384)),ISNUMBER(SEARCH("derv",F384)),ISNUMBER(SEARCH("ulsd",F384))),"Diesel",IF(OR(ISNUMBER(SEARCH("unleaded",F384)),ISNUMBER(SEARCH("petrol",F384)),ISNUMBER(SEARCH("ulp",F384))),"Petrol",IF(OR(ISNUMBER(SEARCH("electric",F384)),ISNUMBER(SEARCH("charg",F384)),ISNUMBER(SEARCH("kwh",F384))),"Electric","Other")))))</f>
        <v/>
      </c>
      <c r="W384" s="34" t="str">
        <f aca="false">IF(TRIM(B384&amp;"")&lt;&gt;"",IFERROR(MOD(B384*1,1),""),IF(A384="","",IFERROR(IF(MOD(A384*1,1)&gt;0,MOD(A384*1,1),""),"")))</f>
        <v/>
      </c>
      <c r="X384" s="35" t="str">
        <f aca="false">IF(A384="","",IFERROR(INT(A384*1),""))</f>
        <v/>
      </c>
      <c r="Y384" s="32" t="str">
        <f aca="false">IF(OR(X384="",NOT(OR(V384="Diesel",V384="Petrol"))),"",MAX(IF(O384="",0,COUNTIFS($O$2:$O$501,O384,$X$2:$X$501,X384,$V$2:$V$501,"Diesel")+COUNTIFS($O$2:$O$501,O384,$X$2:$X$501,X384,$V$2:$V$501,"Petrol")),IF(R384="",0,COUNTIFS($R$2:$R$501,R384,$X$2:$X$501,X384,$V$2:$V$501,"Diesel")+COUNTIFS($R$2:$R$501,R384,$X$2:$X$501,X384,$V$2:$V$501,"Petrol"))))</f>
        <v/>
      </c>
      <c r="Z384" s="32" t="str">
        <f aca="false">IF(OR(R384="",TRIM(I384&amp;"")="",NOT(OR(V384="Diesel",V384="Petrol"))),"",IFERROR(_xlfn.MAXIFS($I$2:$I$501,$R$2:$R$501,R384,$I$2:$I$501,"&lt;"&amp;I384,$V$2:$V$501,"&lt;&gt;AdBlue",$V$2:$V$501,"&lt;&gt;Other"),""))</f>
        <v/>
      </c>
      <c r="AA384" s="32" t="str">
        <f aca="false">IF(OR(Z384="",N(Z384)=0),"",I384-Z384)</f>
        <v/>
      </c>
      <c r="AB384" s="32" t="str">
        <f aca="false">IF(OR(R384="",TRIM(I384&amp;"")="",X384=""),"",IFERROR(_xlfn.MAXIFS($I$2:$I$501,$R$2:$R$501,R384,$X$2:$X$501,"&lt;"&amp;X384),""))</f>
        <v/>
      </c>
      <c r="AC384" s="32" t="str">
        <f aca="false">IF(V384="Other","Not fuel, ","")&amp;IFERROR(IF(AND(T384&lt;&gt;"",OR(AND(V384="Diesel",T384&lt;&gt;"Diesel"),AND(V384="Petrol",T384&lt;&gt;"Petrol",T384&lt;&gt;"Plug-in hybrid"),AND(V384="Electric",T384&lt;&gt;"Electric",T384&lt;&gt;"Plug-in hybrid"))),"Wrong fuel for this van, ",""),"")&amp;IFERROR(IF(AND(OR(V384="Diesel",V384="Petrol"),N(U384)&gt;0,G384*1&gt;N(U384)*(1+TankMargin)),"More than the tank holds, ",""),"")&amp;IF(AND(TRIM(D384&amp;"")&lt;&gt;"",Q384&lt;&gt;"",SUBSTITUTE(UPPER(Q384)," ","")&lt;&gt;R384),"Card used in another van, ","")&amp;IF(AND(TRIM(D384&amp;"")&lt;&gt;"",S384=0),"Not one of your vans, ","")&amp;IF(AND(A384&lt;&gt;"",R384="",O384&lt;&gt;"",P384=0),"Card not on your Vans list, ","")&amp;IF(N(Y384)&gt;1,"Filled twice that day, ","")&amp;IFERROR(IF(AND(AA384&lt;&gt;"",AA384&lt;MinMiles),"Only "&amp;TEXT(AA384,"#,##0")&amp;" miles since the previous fill, ",""),"")&amp;IFERROR(IF(AND(AB384&lt;&gt;"",N(AB384)&gt;0,I384*1&lt;N(AB384)),"Pump mileage lower than before, ",""),"")&amp;IFERROR(IF(AND(TRIM(I384&amp;"")&lt;&gt;"",TRIM(K384&amp;"")&lt;&gt;"",ABS(I384*1-K384*1)&gt;MileTolerance),"Pump mileage off from the odometer, ",""),"")&amp;IF(J384="No","No receipt from the driver, ","")&amp;IFERROR(IF(AND(W384&lt;&gt;"",OR(W384&lt;DayStart,W384&gt;DayEnd)),"Outside working hours, ",""),"")&amp;IFERROR(IF(AND(X384&lt;&gt;"",WEEKDAY(X384,2)=6,FlagSat="Yes"),"Saturday, ",""),"")&amp;IFERROR(IF(AND(X384&lt;&gt;"",WEEKDAY(X384,2)=7,FlagSun="Yes"),"Sunday, ",""),"")&amp;IF(AND(FlagPremium="Yes",OR(V384="Diesel",V384="Petrol"),OR(ISNUMBER(SEARCH("super",F384)),ISNUMBER(SEARCH("premium",F384)),ISNUMBER(SEARCH("ultimate",F384)),ISNUMBER(SEARCH("v-power",F384)),ISNUMBER(SEARCH("momentum",F384)),ISNUMBER(SEARCH("supreme",F384)))),"Premium fuel, ","")</f>
        <v/>
      </c>
      <c r="AD384" s="32" t="n">
        <f aca="false">IF(AC384="",0,1)</f>
        <v>0</v>
      </c>
      <c r="AE384" s="32" t="n">
        <f aca="false">IF(A384="",0,1)</f>
        <v>0</v>
      </c>
    </row>
    <row r="385" customFormat="false" ht="15" hidden="false" customHeight="false" outlineLevel="0" collapsed="false">
      <c r="A385" s="24"/>
      <c r="B385" s="25"/>
      <c r="C385" s="21"/>
      <c r="D385" s="19"/>
      <c r="E385" s="19"/>
      <c r="F385" s="19"/>
      <c r="G385" s="26"/>
      <c r="H385" s="27"/>
      <c r="I385" s="28"/>
      <c r="J385" s="19"/>
      <c r="K385" s="28"/>
      <c r="L385" s="29" t="str">
        <f aca="false">IF(AC385="","",LEFT(AC385,LEN(AC385)-2))</f>
        <v/>
      </c>
      <c r="M385" s="30"/>
      <c r="N385" s="30"/>
      <c r="O385" s="32" t="str">
        <f aca="false">IF(TRIM(C385&amp;"")="","",RIGHT(SUBSTITUTE(SUBSTITUTE(C385&amp;""," ",""),"*",""),4))</f>
        <v/>
      </c>
      <c r="P385" s="32" t="n">
        <f aca="false">IF(O385="",0,IFERROR(MATCH(O385,Vans!$D$2:$D$51,0),IFERROR(MATCH(VALUE(O385),Vans!$D$2:$D$51,0),0)))</f>
        <v>0</v>
      </c>
      <c r="Q385" s="32" t="str">
        <f aca="false">IF(P385=0,"",INDEX(Vans!$A$2:$A$51,P385)&amp;"")</f>
        <v/>
      </c>
      <c r="R385" s="32" t="str">
        <f aca="false">IF(A385="","",IF(TRIM(D385&amp;"")&lt;&gt;"",SUBSTITUTE(UPPER(TRIM(D385&amp;""))," ",""),SUBSTITUTE(UPPER(Q385)," ","")))</f>
        <v/>
      </c>
      <c r="S385" s="32" t="n">
        <f aca="false">IF(R385="",0,IFERROR(MATCH(R385,Vans!$G$2:$G$51,0),0))</f>
        <v>0</v>
      </c>
      <c r="T385" s="32" t="str">
        <f aca="false">IF(S385=0,"",INDEX(Vans!$B$2:$B$51,S385)&amp;"")</f>
        <v/>
      </c>
      <c r="U385" s="32" t="str">
        <f aca="false">IF(S385=0,"",INDEX(Vans!$C$2:$C$51,S385))</f>
        <v/>
      </c>
      <c r="V385" s="32" t="str">
        <f aca="false">IF(TRIM(F385&amp;"")="","",IF(ISNUMBER(SEARCH("adblue",F385)),"AdBlue",IF(OR(ISNUMBER(SEARCH("diesel",F385)),ISNUMBER(SEARCH("derv",F385)),ISNUMBER(SEARCH("ulsd",F385))),"Diesel",IF(OR(ISNUMBER(SEARCH("unleaded",F385)),ISNUMBER(SEARCH("petrol",F385)),ISNUMBER(SEARCH("ulp",F385))),"Petrol",IF(OR(ISNUMBER(SEARCH("electric",F385)),ISNUMBER(SEARCH("charg",F385)),ISNUMBER(SEARCH("kwh",F385))),"Electric","Other")))))</f>
        <v/>
      </c>
      <c r="W385" s="34" t="str">
        <f aca="false">IF(TRIM(B385&amp;"")&lt;&gt;"",IFERROR(MOD(B385*1,1),""),IF(A385="","",IFERROR(IF(MOD(A385*1,1)&gt;0,MOD(A385*1,1),""),"")))</f>
        <v/>
      </c>
      <c r="X385" s="35" t="str">
        <f aca="false">IF(A385="","",IFERROR(INT(A385*1),""))</f>
        <v/>
      </c>
      <c r="Y385" s="32" t="str">
        <f aca="false">IF(OR(X385="",NOT(OR(V385="Diesel",V385="Petrol"))),"",MAX(IF(O385="",0,COUNTIFS($O$2:$O$501,O385,$X$2:$X$501,X385,$V$2:$V$501,"Diesel")+COUNTIFS($O$2:$O$501,O385,$X$2:$X$501,X385,$V$2:$V$501,"Petrol")),IF(R385="",0,COUNTIFS($R$2:$R$501,R385,$X$2:$X$501,X385,$V$2:$V$501,"Diesel")+COUNTIFS($R$2:$R$501,R385,$X$2:$X$501,X385,$V$2:$V$501,"Petrol"))))</f>
        <v/>
      </c>
      <c r="Z385" s="32" t="str">
        <f aca="false">IF(OR(R385="",TRIM(I385&amp;"")="",NOT(OR(V385="Diesel",V385="Petrol"))),"",IFERROR(_xlfn.MAXIFS($I$2:$I$501,$R$2:$R$501,R385,$I$2:$I$501,"&lt;"&amp;I385,$V$2:$V$501,"&lt;&gt;AdBlue",$V$2:$V$501,"&lt;&gt;Other"),""))</f>
        <v/>
      </c>
      <c r="AA385" s="32" t="str">
        <f aca="false">IF(OR(Z385="",N(Z385)=0),"",I385-Z385)</f>
        <v/>
      </c>
      <c r="AB385" s="32" t="str">
        <f aca="false">IF(OR(R385="",TRIM(I385&amp;"")="",X385=""),"",IFERROR(_xlfn.MAXIFS($I$2:$I$501,$R$2:$R$501,R385,$X$2:$X$501,"&lt;"&amp;X385),""))</f>
        <v/>
      </c>
      <c r="AC385" s="32" t="str">
        <f aca="false">IF(V385="Other","Not fuel, ","")&amp;IFERROR(IF(AND(T385&lt;&gt;"",OR(AND(V385="Diesel",T385&lt;&gt;"Diesel"),AND(V385="Petrol",T385&lt;&gt;"Petrol",T385&lt;&gt;"Plug-in hybrid"),AND(V385="Electric",T385&lt;&gt;"Electric",T385&lt;&gt;"Plug-in hybrid"))),"Wrong fuel for this van, ",""),"")&amp;IFERROR(IF(AND(OR(V385="Diesel",V385="Petrol"),N(U385)&gt;0,G385*1&gt;N(U385)*(1+TankMargin)),"More than the tank holds, ",""),"")&amp;IF(AND(TRIM(D385&amp;"")&lt;&gt;"",Q385&lt;&gt;"",SUBSTITUTE(UPPER(Q385)," ","")&lt;&gt;R385),"Card used in another van, ","")&amp;IF(AND(TRIM(D385&amp;"")&lt;&gt;"",S385=0),"Not one of your vans, ","")&amp;IF(AND(A385&lt;&gt;"",R385="",O385&lt;&gt;"",P385=0),"Card not on your Vans list, ","")&amp;IF(N(Y385)&gt;1,"Filled twice that day, ","")&amp;IFERROR(IF(AND(AA385&lt;&gt;"",AA385&lt;MinMiles),"Only "&amp;TEXT(AA385,"#,##0")&amp;" miles since the previous fill, ",""),"")&amp;IFERROR(IF(AND(AB385&lt;&gt;"",N(AB385)&gt;0,I385*1&lt;N(AB385)),"Pump mileage lower than before, ",""),"")&amp;IFERROR(IF(AND(TRIM(I385&amp;"")&lt;&gt;"",TRIM(K385&amp;"")&lt;&gt;"",ABS(I385*1-K385*1)&gt;MileTolerance),"Pump mileage off from the odometer, ",""),"")&amp;IF(J385="No","No receipt from the driver, ","")&amp;IFERROR(IF(AND(W385&lt;&gt;"",OR(W385&lt;DayStart,W385&gt;DayEnd)),"Outside working hours, ",""),"")&amp;IFERROR(IF(AND(X385&lt;&gt;"",WEEKDAY(X385,2)=6,FlagSat="Yes"),"Saturday, ",""),"")&amp;IFERROR(IF(AND(X385&lt;&gt;"",WEEKDAY(X385,2)=7,FlagSun="Yes"),"Sunday, ",""),"")&amp;IF(AND(FlagPremium="Yes",OR(V385="Diesel",V385="Petrol"),OR(ISNUMBER(SEARCH("super",F385)),ISNUMBER(SEARCH("premium",F385)),ISNUMBER(SEARCH("ultimate",F385)),ISNUMBER(SEARCH("v-power",F385)),ISNUMBER(SEARCH("momentum",F385)),ISNUMBER(SEARCH("supreme",F385)))),"Premium fuel, ","")</f>
        <v/>
      </c>
      <c r="AD385" s="32" t="n">
        <f aca="false">IF(AC385="",0,1)</f>
        <v>0</v>
      </c>
      <c r="AE385" s="32" t="n">
        <f aca="false">IF(A385="",0,1)</f>
        <v>0</v>
      </c>
    </row>
    <row r="386" customFormat="false" ht="15" hidden="false" customHeight="false" outlineLevel="0" collapsed="false">
      <c r="A386" s="24"/>
      <c r="B386" s="25"/>
      <c r="C386" s="21"/>
      <c r="D386" s="19"/>
      <c r="E386" s="19"/>
      <c r="F386" s="19"/>
      <c r="G386" s="26"/>
      <c r="H386" s="27"/>
      <c r="I386" s="28"/>
      <c r="J386" s="19"/>
      <c r="K386" s="28"/>
      <c r="L386" s="29" t="str">
        <f aca="false">IF(AC386="","",LEFT(AC386,LEN(AC386)-2))</f>
        <v/>
      </c>
      <c r="M386" s="30"/>
      <c r="N386" s="30"/>
      <c r="O386" s="32" t="str">
        <f aca="false">IF(TRIM(C386&amp;"")="","",RIGHT(SUBSTITUTE(SUBSTITUTE(C386&amp;""," ",""),"*",""),4))</f>
        <v/>
      </c>
      <c r="P386" s="32" t="n">
        <f aca="false">IF(O386="",0,IFERROR(MATCH(O386,Vans!$D$2:$D$51,0),IFERROR(MATCH(VALUE(O386),Vans!$D$2:$D$51,0),0)))</f>
        <v>0</v>
      </c>
      <c r="Q386" s="32" t="str">
        <f aca="false">IF(P386=0,"",INDEX(Vans!$A$2:$A$51,P386)&amp;"")</f>
        <v/>
      </c>
      <c r="R386" s="32" t="str">
        <f aca="false">IF(A386="","",IF(TRIM(D386&amp;"")&lt;&gt;"",SUBSTITUTE(UPPER(TRIM(D386&amp;""))," ",""),SUBSTITUTE(UPPER(Q386)," ","")))</f>
        <v/>
      </c>
      <c r="S386" s="32" t="n">
        <f aca="false">IF(R386="",0,IFERROR(MATCH(R386,Vans!$G$2:$G$51,0),0))</f>
        <v>0</v>
      </c>
      <c r="T386" s="32" t="str">
        <f aca="false">IF(S386=0,"",INDEX(Vans!$B$2:$B$51,S386)&amp;"")</f>
        <v/>
      </c>
      <c r="U386" s="32" t="str">
        <f aca="false">IF(S386=0,"",INDEX(Vans!$C$2:$C$51,S386))</f>
        <v/>
      </c>
      <c r="V386" s="32" t="str">
        <f aca="false">IF(TRIM(F386&amp;"")="","",IF(ISNUMBER(SEARCH("adblue",F386)),"AdBlue",IF(OR(ISNUMBER(SEARCH("diesel",F386)),ISNUMBER(SEARCH("derv",F386)),ISNUMBER(SEARCH("ulsd",F386))),"Diesel",IF(OR(ISNUMBER(SEARCH("unleaded",F386)),ISNUMBER(SEARCH("petrol",F386)),ISNUMBER(SEARCH("ulp",F386))),"Petrol",IF(OR(ISNUMBER(SEARCH("electric",F386)),ISNUMBER(SEARCH("charg",F386)),ISNUMBER(SEARCH("kwh",F386))),"Electric","Other")))))</f>
        <v/>
      </c>
      <c r="W386" s="34" t="str">
        <f aca="false">IF(TRIM(B386&amp;"")&lt;&gt;"",IFERROR(MOD(B386*1,1),""),IF(A386="","",IFERROR(IF(MOD(A386*1,1)&gt;0,MOD(A386*1,1),""),"")))</f>
        <v/>
      </c>
      <c r="X386" s="35" t="str">
        <f aca="false">IF(A386="","",IFERROR(INT(A386*1),""))</f>
        <v/>
      </c>
      <c r="Y386" s="32" t="str">
        <f aca="false">IF(OR(X386="",NOT(OR(V386="Diesel",V386="Petrol"))),"",MAX(IF(O386="",0,COUNTIFS($O$2:$O$501,O386,$X$2:$X$501,X386,$V$2:$V$501,"Diesel")+COUNTIFS($O$2:$O$501,O386,$X$2:$X$501,X386,$V$2:$V$501,"Petrol")),IF(R386="",0,COUNTIFS($R$2:$R$501,R386,$X$2:$X$501,X386,$V$2:$V$501,"Diesel")+COUNTIFS($R$2:$R$501,R386,$X$2:$X$501,X386,$V$2:$V$501,"Petrol"))))</f>
        <v/>
      </c>
      <c r="Z386" s="32" t="str">
        <f aca="false">IF(OR(R386="",TRIM(I386&amp;"")="",NOT(OR(V386="Diesel",V386="Petrol"))),"",IFERROR(_xlfn.MAXIFS($I$2:$I$501,$R$2:$R$501,R386,$I$2:$I$501,"&lt;"&amp;I386,$V$2:$V$501,"&lt;&gt;AdBlue",$V$2:$V$501,"&lt;&gt;Other"),""))</f>
        <v/>
      </c>
      <c r="AA386" s="32" t="str">
        <f aca="false">IF(OR(Z386="",N(Z386)=0),"",I386-Z386)</f>
        <v/>
      </c>
      <c r="AB386" s="32" t="str">
        <f aca="false">IF(OR(R386="",TRIM(I386&amp;"")="",X386=""),"",IFERROR(_xlfn.MAXIFS($I$2:$I$501,$R$2:$R$501,R386,$X$2:$X$501,"&lt;"&amp;X386),""))</f>
        <v/>
      </c>
      <c r="AC386" s="32" t="str">
        <f aca="false">IF(V386="Other","Not fuel, ","")&amp;IFERROR(IF(AND(T386&lt;&gt;"",OR(AND(V386="Diesel",T386&lt;&gt;"Diesel"),AND(V386="Petrol",T386&lt;&gt;"Petrol",T386&lt;&gt;"Plug-in hybrid"),AND(V386="Electric",T386&lt;&gt;"Electric",T386&lt;&gt;"Plug-in hybrid"))),"Wrong fuel for this van, ",""),"")&amp;IFERROR(IF(AND(OR(V386="Diesel",V386="Petrol"),N(U386)&gt;0,G386*1&gt;N(U386)*(1+TankMargin)),"More than the tank holds, ",""),"")&amp;IF(AND(TRIM(D386&amp;"")&lt;&gt;"",Q386&lt;&gt;"",SUBSTITUTE(UPPER(Q386)," ","")&lt;&gt;R386),"Card used in another van, ","")&amp;IF(AND(TRIM(D386&amp;"")&lt;&gt;"",S386=0),"Not one of your vans, ","")&amp;IF(AND(A386&lt;&gt;"",R386="",O386&lt;&gt;"",P386=0),"Card not on your Vans list, ","")&amp;IF(N(Y386)&gt;1,"Filled twice that day, ","")&amp;IFERROR(IF(AND(AA386&lt;&gt;"",AA386&lt;MinMiles),"Only "&amp;TEXT(AA386,"#,##0")&amp;" miles since the previous fill, ",""),"")&amp;IFERROR(IF(AND(AB386&lt;&gt;"",N(AB386)&gt;0,I386*1&lt;N(AB386)),"Pump mileage lower than before, ",""),"")&amp;IFERROR(IF(AND(TRIM(I386&amp;"")&lt;&gt;"",TRIM(K386&amp;"")&lt;&gt;"",ABS(I386*1-K386*1)&gt;MileTolerance),"Pump mileage off from the odometer, ",""),"")&amp;IF(J386="No","No receipt from the driver, ","")&amp;IFERROR(IF(AND(W386&lt;&gt;"",OR(W386&lt;DayStart,W386&gt;DayEnd)),"Outside working hours, ",""),"")&amp;IFERROR(IF(AND(X386&lt;&gt;"",WEEKDAY(X386,2)=6,FlagSat="Yes"),"Saturday, ",""),"")&amp;IFERROR(IF(AND(X386&lt;&gt;"",WEEKDAY(X386,2)=7,FlagSun="Yes"),"Sunday, ",""),"")&amp;IF(AND(FlagPremium="Yes",OR(V386="Diesel",V386="Petrol"),OR(ISNUMBER(SEARCH("super",F386)),ISNUMBER(SEARCH("premium",F386)),ISNUMBER(SEARCH("ultimate",F386)),ISNUMBER(SEARCH("v-power",F386)),ISNUMBER(SEARCH("momentum",F386)),ISNUMBER(SEARCH("supreme",F386)))),"Premium fuel, ","")</f>
        <v/>
      </c>
      <c r="AD386" s="32" t="n">
        <f aca="false">IF(AC386="",0,1)</f>
        <v>0</v>
      </c>
      <c r="AE386" s="32" t="n">
        <f aca="false">IF(A386="",0,1)</f>
        <v>0</v>
      </c>
    </row>
    <row r="387" customFormat="false" ht="15" hidden="false" customHeight="false" outlineLevel="0" collapsed="false">
      <c r="A387" s="24"/>
      <c r="B387" s="25"/>
      <c r="C387" s="21"/>
      <c r="D387" s="19"/>
      <c r="E387" s="19"/>
      <c r="F387" s="19"/>
      <c r="G387" s="26"/>
      <c r="H387" s="27"/>
      <c r="I387" s="28"/>
      <c r="J387" s="19"/>
      <c r="K387" s="28"/>
      <c r="L387" s="29" t="str">
        <f aca="false">IF(AC387="","",LEFT(AC387,LEN(AC387)-2))</f>
        <v/>
      </c>
      <c r="M387" s="30"/>
      <c r="N387" s="30"/>
      <c r="O387" s="32" t="str">
        <f aca="false">IF(TRIM(C387&amp;"")="","",RIGHT(SUBSTITUTE(SUBSTITUTE(C387&amp;""," ",""),"*",""),4))</f>
        <v/>
      </c>
      <c r="P387" s="32" t="n">
        <f aca="false">IF(O387="",0,IFERROR(MATCH(O387,Vans!$D$2:$D$51,0),IFERROR(MATCH(VALUE(O387),Vans!$D$2:$D$51,0),0)))</f>
        <v>0</v>
      </c>
      <c r="Q387" s="32" t="str">
        <f aca="false">IF(P387=0,"",INDEX(Vans!$A$2:$A$51,P387)&amp;"")</f>
        <v/>
      </c>
      <c r="R387" s="32" t="str">
        <f aca="false">IF(A387="","",IF(TRIM(D387&amp;"")&lt;&gt;"",SUBSTITUTE(UPPER(TRIM(D387&amp;""))," ",""),SUBSTITUTE(UPPER(Q387)," ","")))</f>
        <v/>
      </c>
      <c r="S387" s="32" t="n">
        <f aca="false">IF(R387="",0,IFERROR(MATCH(R387,Vans!$G$2:$G$51,0),0))</f>
        <v>0</v>
      </c>
      <c r="T387" s="32" t="str">
        <f aca="false">IF(S387=0,"",INDEX(Vans!$B$2:$B$51,S387)&amp;"")</f>
        <v/>
      </c>
      <c r="U387" s="32" t="str">
        <f aca="false">IF(S387=0,"",INDEX(Vans!$C$2:$C$51,S387))</f>
        <v/>
      </c>
      <c r="V387" s="32" t="str">
        <f aca="false">IF(TRIM(F387&amp;"")="","",IF(ISNUMBER(SEARCH("adblue",F387)),"AdBlue",IF(OR(ISNUMBER(SEARCH("diesel",F387)),ISNUMBER(SEARCH("derv",F387)),ISNUMBER(SEARCH("ulsd",F387))),"Diesel",IF(OR(ISNUMBER(SEARCH("unleaded",F387)),ISNUMBER(SEARCH("petrol",F387)),ISNUMBER(SEARCH("ulp",F387))),"Petrol",IF(OR(ISNUMBER(SEARCH("electric",F387)),ISNUMBER(SEARCH("charg",F387)),ISNUMBER(SEARCH("kwh",F387))),"Electric","Other")))))</f>
        <v/>
      </c>
      <c r="W387" s="34" t="str">
        <f aca="false">IF(TRIM(B387&amp;"")&lt;&gt;"",IFERROR(MOD(B387*1,1),""),IF(A387="","",IFERROR(IF(MOD(A387*1,1)&gt;0,MOD(A387*1,1),""),"")))</f>
        <v/>
      </c>
      <c r="X387" s="35" t="str">
        <f aca="false">IF(A387="","",IFERROR(INT(A387*1),""))</f>
        <v/>
      </c>
      <c r="Y387" s="32" t="str">
        <f aca="false">IF(OR(X387="",NOT(OR(V387="Diesel",V387="Petrol"))),"",MAX(IF(O387="",0,COUNTIFS($O$2:$O$501,O387,$X$2:$X$501,X387,$V$2:$V$501,"Diesel")+COUNTIFS($O$2:$O$501,O387,$X$2:$X$501,X387,$V$2:$V$501,"Petrol")),IF(R387="",0,COUNTIFS($R$2:$R$501,R387,$X$2:$X$501,X387,$V$2:$V$501,"Diesel")+COUNTIFS($R$2:$R$501,R387,$X$2:$X$501,X387,$V$2:$V$501,"Petrol"))))</f>
        <v/>
      </c>
      <c r="Z387" s="32" t="str">
        <f aca="false">IF(OR(R387="",TRIM(I387&amp;"")="",NOT(OR(V387="Diesel",V387="Petrol"))),"",IFERROR(_xlfn.MAXIFS($I$2:$I$501,$R$2:$R$501,R387,$I$2:$I$501,"&lt;"&amp;I387,$V$2:$V$501,"&lt;&gt;AdBlue",$V$2:$V$501,"&lt;&gt;Other"),""))</f>
        <v/>
      </c>
      <c r="AA387" s="32" t="str">
        <f aca="false">IF(OR(Z387="",N(Z387)=0),"",I387-Z387)</f>
        <v/>
      </c>
      <c r="AB387" s="32" t="str">
        <f aca="false">IF(OR(R387="",TRIM(I387&amp;"")="",X387=""),"",IFERROR(_xlfn.MAXIFS($I$2:$I$501,$R$2:$R$501,R387,$X$2:$X$501,"&lt;"&amp;X387),""))</f>
        <v/>
      </c>
      <c r="AC387" s="32" t="str">
        <f aca="false">IF(V387="Other","Not fuel, ","")&amp;IFERROR(IF(AND(T387&lt;&gt;"",OR(AND(V387="Diesel",T387&lt;&gt;"Diesel"),AND(V387="Petrol",T387&lt;&gt;"Petrol",T387&lt;&gt;"Plug-in hybrid"),AND(V387="Electric",T387&lt;&gt;"Electric",T387&lt;&gt;"Plug-in hybrid"))),"Wrong fuel for this van, ",""),"")&amp;IFERROR(IF(AND(OR(V387="Diesel",V387="Petrol"),N(U387)&gt;0,G387*1&gt;N(U387)*(1+TankMargin)),"More than the tank holds, ",""),"")&amp;IF(AND(TRIM(D387&amp;"")&lt;&gt;"",Q387&lt;&gt;"",SUBSTITUTE(UPPER(Q387)," ","")&lt;&gt;R387),"Card used in another van, ","")&amp;IF(AND(TRIM(D387&amp;"")&lt;&gt;"",S387=0),"Not one of your vans, ","")&amp;IF(AND(A387&lt;&gt;"",R387="",O387&lt;&gt;"",P387=0),"Card not on your Vans list, ","")&amp;IF(N(Y387)&gt;1,"Filled twice that day, ","")&amp;IFERROR(IF(AND(AA387&lt;&gt;"",AA387&lt;MinMiles),"Only "&amp;TEXT(AA387,"#,##0")&amp;" miles since the previous fill, ",""),"")&amp;IFERROR(IF(AND(AB387&lt;&gt;"",N(AB387)&gt;0,I387*1&lt;N(AB387)),"Pump mileage lower than before, ",""),"")&amp;IFERROR(IF(AND(TRIM(I387&amp;"")&lt;&gt;"",TRIM(K387&amp;"")&lt;&gt;"",ABS(I387*1-K387*1)&gt;MileTolerance),"Pump mileage off from the odometer, ",""),"")&amp;IF(J387="No","No receipt from the driver, ","")&amp;IFERROR(IF(AND(W387&lt;&gt;"",OR(W387&lt;DayStart,W387&gt;DayEnd)),"Outside working hours, ",""),"")&amp;IFERROR(IF(AND(X387&lt;&gt;"",WEEKDAY(X387,2)=6,FlagSat="Yes"),"Saturday, ",""),"")&amp;IFERROR(IF(AND(X387&lt;&gt;"",WEEKDAY(X387,2)=7,FlagSun="Yes"),"Sunday, ",""),"")&amp;IF(AND(FlagPremium="Yes",OR(V387="Diesel",V387="Petrol"),OR(ISNUMBER(SEARCH("super",F387)),ISNUMBER(SEARCH("premium",F387)),ISNUMBER(SEARCH("ultimate",F387)),ISNUMBER(SEARCH("v-power",F387)),ISNUMBER(SEARCH("momentum",F387)),ISNUMBER(SEARCH("supreme",F387)))),"Premium fuel, ","")</f>
        <v/>
      </c>
      <c r="AD387" s="32" t="n">
        <f aca="false">IF(AC387="",0,1)</f>
        <v>0</v>
      </c>
      <c r="AE387" s="32" t="n">
        <f aca="false">IF(A387="",0,1)</f>
        <v>0</v>
      </c>
    </row>
    <row r="388" customFormat="false" ht="15" hidden="false" customHeight="false" outlineLevel="0" collapsed="false">
      <c r="A388" s="24"/>
      <c r="B388" s="25"/>
      <c r="C388" s="21"/>
      <c r="D388" s="19"/>
      <c r="E388" s="19"/>
      <c r="F388" s="19"/>
      <c r="G388" s="26"/>
      <c r="H388" s="27"/>
      <c r="I388" s="28"/>
      <c r="J388" s="19"/>
      <c r="K388" s="28"/>
      <c r="L388" s="29" t="str">
        <f aca="false">IF(AC388="","",LEFT(AC388,LEN(AC388)-2))</f>
        <v/>
      </c>
      <c r="M388" s="30"/>
      <c r="N388" s="30"/>
      <c r="O388" s="32" t="str">
        <f aca="false">IF(TRIM(C388&amp;"")="","",RIGHT(SUBSTITUTE(SUBSTITUTE(C388&amp;""," ",""),"*",""),4))</f>
        <v/>
      </c>
      <c r="P388" s="32" t="n">
        <f aca="false">IF(O388="",0,IFERROR(MATCH(O388,Vans!$D$2:$D$51,0),IFERROR(MATCH(VALUE(O388),Vans!$D$2:$D$51,0),0)))</f>
        <v>0</v>
      </c>
      <c r="Q388" s="32" t="str">
        <f aca="false">IF(P388=0,"",INDEX(Vans!$A$2:$A$51,P388)&amp;"")</f>
        <v/>
      </c>
      <c r="R388" s="32" t="str">
        <f aca="false">IF(A388="","",IF(TRIM(D388&amp;"")&lt;&gt;"",SUBSTITUTE(UPPER(TRIM(D388&amp;""))," ",""),SUBSTITUTE(UPPER(Q388)," ","")))</f>
        <v/>
      </c>
      <c r="S388" s="32" t="n">
        <f aca="false">IF(R388="",0,IFERROR(MATCH(R388,Vans!$G$2:$G$51,0),0))</f>
        <v>0</v>
      </c>
      <c r="T388" s="32" t="str">
        <f aca="false">IF(S388=0,"",INDEX(Vans!$B$2:$B$51,S388)&amp;"")</f>
        <v/>
      </c>
      <c r="U388" s="32" t="str">
        <f aca="false">IF(S388=0,"",INDEX(Vans!$C$2:$C$51,S388))</f>
        <v/>
      </c>
      <c r="V388" s="32" t="str">
        <f aca="false">IF(TRIM(F388&amp;"")="","",IF(ISNUMBER(SEARCH("adblue",F388)),"AdBlue",IF(OR(ISNUMBER(SEARCH("diesel",F388)),ISNUMBER(SEARCH("derv",F388)),ISNUMBER(SEARCH("ulsd",F388))),"Diesel",IF(OR(ISNUMBER(SEARCH("unleaded",F388)),ISNUMBER(SEARCH("petrol",F388)),ISNUMBER(SEARCH("ulp",F388))),"Petrol",IF(OR(ISNUMBER(SEARCH("electric",F388)),ISNUMBER(SEARCH("charg",F388)),ISNUMBER(SEARCH("kwh",F388))),"Electric","Other")))))</f>
        <v/>
      </c>
      <c r="W388" s="34" t="str">
        <f aca="false">IF(TRIM(B388&amp;"")&lt;&gt;"",IFERROR(MOD(B388*1,1),""),IF(A388="","",IFERROR(IF(MOD(A388*1,1)&gt;0,MOD(A388*1,1),""),"")))</f>
        <v/>
      </c>
      <c r="X388" s="35" t="str">
        <f aca="false">IF(A388="","",IFERROR(INT(A388*1),""))</f>
        <v/>
      </c>
      <c r="Y388" s="32" t="str">
        <f aca="false">IF(OR(X388="",NOT(OR(V388="Diesel",V388="Petrol"))),"",MAX(IF(O388="",0,COUNTIFS($O$2:$O$501,O388,$X$2:$X$501,X388,$V$2:$V$501,"Diesel")+COUNTIFS($O$2:$O$501,O388,$X$2:$X$501,X388,$V$2:$V$501,"Petrol")),IF(R388="",0,COUNTIFS($R$2:$R$501,R388,$X$2:$X$501,X388,$V$2:$V$501,"Diesel")+COUNTIFS($R$2:$R$501,R388,$X$2:$X$501,X388,$V$2:$V$501,"Petrol"))))</f>
        <v/>
      </c>
      <c r="Z388" s="32" t="str">
        <f aca="false">IF(OR(R388="",TRIM(I388&amp;"")="",NOT(OR(V388="Diesel",V388="Petrol"))),"",IFERROR(_xlfn.MAXIFS($I$2:$I$501,$R$2:$R$501,R388,$I$2:$I$501,"&lt;"&amp;I388,$V$2:$V$501,"&lt;&gt;AdBlue",$V$2:$V$501,"&lt;&gt;Other"),""))</f>
        <v/>
      </c>
      <c r="AA388" s="32" t="str">
        <f aca="false">IF(OR(Z388="",N(Z388)=0),"",I388-Z388)</f>
        <v/>
      </c>
      <c r="AB388" s="32" t="str">
        <f aca="false">IF(OR(R388="",TRIM(I388&amp;"")="",X388=""),"",IFERROR(_xlfn.MAXIFS($I$2:$I$501,$R$2:$R$501,R388,$X$2:$X$501,"&lt;"&amp;X388),""))</f>
        <v/>
      </c>
      <c r="AC388" s="32" t="str">
        <f aca="false">IF(V388="Other","Not fuel, ","")&amp;IFERROR(IF(AND(T388&lt;&gt;"",OR(AND(V388="Diesel",T388&lt;&gt;"Diesel"),AND(V388="Petrol",T388&lt;&gt;"Petrol",T388&lt;&gt;"Plug-in hybrid"),AND(V388="Electric",T388&lt;&gt;"Electric",T388&lt;&gt;"Plug-in hybrid"))),"Wrong fuel for this van, ",""),"")&amp;IFERROR(IF(AND(OR(V388="Diesel",V388="Petrol"),N(U388)&gt;0,G388*1&gt;N(U388)*(1+TankMargin)),"More than the tank holds, ",""),"")&amp;IF(AND(TRIM(D388&amp;"")&lt;&gt;"",Q388&lt;&gt;"",SUBSTITUTE(UPPER(Q388)," ","")&lt;&gt;R388),"Card used in another van, ","")&amp;IF(AND(TRIM(D388&amp;"")&lt;&gt;"",S388=0),"Not one of your vans, ","")&amp;IF(AND(A388&lt;&gt;"",R388="",O388&lt;&gt;"",P388=0),"Card not on your Vans list, ","")&amp;IF(N(Y388)&gt;1,"Filled twice that day, ","")&amp;IFERROR(IF(AND(AA388&lt;&gt;"",AA388&lt;MinMiles),"Only "&amp;TEXT(AA388,"#,##0")&amp;" miles since the previous fill, ",""),"")&amp;IFERROR(IF(AND(AB388&lt;&gt;"",N(AB388)&gt;0,I388*1&lt;N(AB388)),"Pump mileage lower than before, ",""),"")&amp;IFERROR(IF(AND(TRIM(I388&amp;"")&lt;&gt;"",TRIM(K388&amp;"")&lt;&gt;"",ABS(I388*1-K388*1)&gt;MileTolerance),"Pump mileage off from the odometer, ",""),"")&amp;IF(J388="No","No receipt from the driver, ","")&amp;IFERROR(IF(AND(W388&lt;&gt;"",OR(W388&lt;DayStart,W388&gt;DayEnd)),"Outside working hours, ",""),"")&amp;IFERROR(IF(AND(X388&lt;&gt;"",WEEKDAY(X388,2)=6,FlagSat="Yes"),"Saturday, ",""),"")&amp;IFERROR(IF(AND(X388&lt;&gt;"",WEEKDAY(X388,2)=7,FlagSun="Yes"),"Sunday, ",""),"")&amp;IF(AND(FlagPremium="Yes",OR(V388="Diesel",V388="Petrol"),OR(ISNUMBER(SEARCH("super",F388)),ISNUMBER(SEARCH("premium",F388)),ISNUMBER(SEARCH("ultimate",F388)),ISNUMBER(SEARCH("v-power",F388)),ISNUMBER(SEARCH("momentum",F388)),ISNUMBER(SEARCH("supreme",F388)))),"Premium fuel, ","")</f>
        <v/>
      </c>
      <c r="AD388" s="32" t="n">
        <f aca="false">IF(AC388="",0,1)</f>
        <v>0</v>
      </c>
      <c r="AE388" s="32" t="n">
        <f aca="false">IF(A388="",0,1)</f>
        <v>0</v>
      </c>
    </row>
    <row r="389" customFormat="false" ht="15" hidden="false" customHeight="false" outlineLevel="0" collapsed="false">
      <c r="A389" s="24"/>
      <c r="B389" s="25"/>
      <c r="C389" s="21"/>
      <c r="D389" s="19"/>
      <c r="E389" s="19"/>
      <c r="F389" s="19"/>
      <c r="G389" s="26"/>
      <c r="H389" s="27"/>
      <c r="I389" s="28"/>
      <c r="J389" s="19"/>
      <c r="K389" s="28"/>
      <c r="L389" s="29" t="str">
        <f aca="false">IF(AC389="","",LEFT(AC389,LEN(AC389)-2))</f>
        <v/>
      </c>
      <c r="M389" s="30"/>
      <c r="N389" s="30"/>
      <c r="O389" s="32" t="str">
        <f aca="false">IF(TRIM(C389&amp;"")="","",RIGHT(SUBSTITUTE(SUBSTITUTE(C389&amp;""," ",""),"*",""),4))</f>
        <v/>
      </c>
      <c r="P389" s="32" t="n">
        <f aca="false">IF(O389="",0,IFERROR(MATCH(O389,Vans!$D$2:$D$51,0),IFERROR(MATCH(VALUE(O389),Vans!$D$2:$D$51,0),0)))</f>
        <v>0</v>
      </c>
      <c r="Q389" s="32" t="str">
        <f aca="false">IF(P389=0,"",INDEX(Vans!$A$2:$A$51,P389)&amp;"")</f>
        <v/>
      </c>
      <c r="R389" s="32" t="str">
        <f aca="false">IF(A389="","",IF(TRIM(D389&amp;"")&lt;&gt;"",SUBSTITUTE(UPPER(TRIM(D389&amp;""))," ",""),SUBSTITUTE(UPPER(Q389)," ","")))</f>
        <v/>
      </c>
      <c r="S389" s="32" t="n">
        <f aca="false">IF(R389="",0,IFERROR(MATCH(R389,Vans!$G$2:$G$51,0),0))</f>
        <v>0</v>
      </c>
      <c r="T389" s="32" t="str">
        <f aca="false">IF(S389=0,"",INDEX(Vans!$B$2:$B$51,S389)&amp;"")</f>
        <v/>
      </c>
      <c r="U389" s="32" t="str">
        <f aca="false">IF(S389=0,"",INDEX(Vans!$C$2:$C$51,S389))</f>
        <v/>
      </c>
      <c r="V389" s="32" t="str">
        <f aca="false">IF(TRIM(F389&amp;"")="","",IF(ISNUMBER(SEARCH("adblue",F389)),"AdBlue",IF(OR(ISNUMBER(SEARCH("diesel",F389)),ISNUMBER(SEARCH("derv",F389)),ISNUMBER(SEARCH("ulsd",F389))),"Diesel",IF(OR(ISNUMBER(SEARCH("unleaded",F389)),ISNUMBER(SEARCH("petrol",F389)),ISNUMBER(SEARCH("ulp",F389))),"Petrol",IF(OR(ISNUMBER(SEARCH("electric",F389)),ISNUMBER(SEARCH("charg",F389)),ISNUMBER(SEARCH("kwh",F389))),"Electric","Other")))))</f>
        <v/>
      </c>
      <c r="W389" s="34" t="str">
        <f aca="false">IF(TRIM(B389&amp;"")&lt;&gt;"",IFERROR(MOD(B389*1,1),""),IF(A389="","",IFERROR(IF(MOD(A389*1,1)&gt;0,MOD(A389*1,1),""),"")))</f>
        <v/>
      </c>
      <c r="X389" s="35" t="str">
        <f aca="false">IF(A389="","",IFERROR(INT(A389*1),""))</f>
        <v/>
      </c>
      <c r="Y389" s="32" t="str">
        <f aca="false">IF(OR(X389="",NOT(OR(V389="Diesel",V389="Petrol"))),"",MAX(IF(O389="",0,COUNTIFS($O$2:$O$501,O389,$X$2:$X$501,X389,$V$2:$V$501,"Diesel")+COUNTIFS($O$2:$O$501,O389,$X$2:$X$501,X389,$V$2:$V$501,"Petrol")),IF(R389="",0,COUNTIFS($R$2:$R$501,R389,$X$2:$X$501,X389,$V$2:$V$501,"Diesel")+COUNTIFS($R$2:$R$501,R389,$X$2:$X$501,X389,$V$2:$V$501,"Petrol"))))</f>
        <v/>
      </c>
      <c r="Z389" s="32" t="str">
        <f aca="false">IF(OR(R389="",TRIM(I389&amp;"")="",NOT(OR(V389="Diesel",V389="Petrol"))),"",IFERROR(_xlfn.MAXIFS($I$2:$I$501,$R$2:$R$501,R389,$I$2:$I$501,"&lt;"&amp;I389,$V$2:$V$501,"&lt;&gt;AdBlue",$V$2:$V$501,"&lt;&gt;Other"),""))</f>
        <v/>
      </c>
      <c r="AA389" s="32" t="str">
        <f aca="false">IF(OR(Z389="",N(Z389)=0),"",I389-Z389)</f>
        <v/>
      </c>
      <c r="AB389" s="32" t="str">
        <f aca="false">IF(OR(R389="",TRIM(I389&amp;"")="",X389=""),"",IFERROR(_xlfn.MAXIFS($I$2:$I$501,$R$2:$R$501,R389,$X$2:$X$501,"&lt;"&amp;X389),""))</f>
        <v/>
      </c>
      <c r="AC389" s="32" t="str">
        <f aca="false">IF(V389="Other","Not fuel, ","")&amp;IFERROR(IF(AND(T389&lt;&gt;"",OR(AND(V389="Diesel",T389&lt;&gt;"Diesel"),AND(V389="Petrol",T389&lt;&gt;"Petrol",T389&lt;&gt;"Plug-in hybrid"),AND(V389="Electric",T389&lt;&gt;"Electric",T389&lt;&gt;"Plug-in hybrid"))),"Wrong fuel for this van, ",""),"")&amp;IFERROR(IF(AND(OR(V389="Diesel",V389="Petrol"),N(U389)&gt;0,G389*1&gt;N(U389)*(1+TankMargin)),"More than the tank holds, ",""),"")&amp;IF(AND(TRIM(D389&amp;"")&lt;&gt;"",Q389&lt;&gt;"",SUBSTITUTE(UPPER(Q389)," ","")&lt;&gt;R389),"Card used in another van, ","")&amp;IF(AND(TRIM(D389&amp;"")&lt;&gt;"",S389=0),"Not one of your vans, ","")&amp;IF(AND(A389&lt;&gt;"",R389="",O389&lt;&gt;"",P389=0),"Card not on your Vans list, ","")&amp;IF(N(Y389)&gt;1,"Filled twice that day, ","")&amp;IFERROR(IF(AND(AA389&lt;&gt;"",AA389&lt;MinMiles),"Only "&amp;TEXT(AA389,"#,##0")&amp;" miles since the previous fill, ",""),"")&amp;IFERROR(IF(AND(AB389&lt;&gt;"",N(AB389)&gt;0,I389*1&lt;N(AB389)),"Pump mileage lower than before, ",""),"")&amp;IFERROR(IF(AND(TRIM(I389&amp;"")&lt;&gt;"",TRIM(K389&amp;"")&lt;&gt;"",ABS(I389*1-K389*1)&gt;MileTolerance),"Pump mileage off from the odometer, ",""),"")&amp;IF(J389="No","No receipt from the driver, ","")&amp;IFERROR(IF(AND(W389&lt;&gt;"",OR(W389&lt;DayStart,W389&gt;DayEnd)),"Outside working hours, ",""),"")&amp;IFERROR(IF(AND(X389&lt;&gt;"",WEEKDAY(X389,2)=6,FlagSat="Yes"),"Saturday, ",""),"")&amp;IFERROR(IF(AND(X389&lt;&gt;"",WEEKDAY(X389,2)=7,FlagSun="Yes"),"Sunday, ",""),"")&amp;IF(AND(FlagPremium="Yes",OR(V389="Diesel",V389="Petrol"),OR(ISNUMBER(SEARCH("super",F389)),ISNUMBER(SEARCH("premium",F389)),ISNUMBER(SEARCH("ultimate",F389)),ISNUMBER(SEARCH("v-power",F389)),ISNUMBER(SEARCH("momentum",F389)),ISNUMBER(SEARCH("supreme",F389)))),"Premium fuel, ","")</f>
        <v/>
      </c>
      <c r="AD389" s="32" t="n">
        <f aca="false">IF(AC389="",0,1)</f>
        <v>0</v>
      </c>
      <c r="AE389" s="32" t="n">
        <f aca="false">IF(A389="",0,1)</f>
        <v>0</v>
      </c>
    </row>
    <row r="390" customFormat="false" ht="15" hidden="false" customHeight="false" outlineLevel="0" collapsed="false">
      <c r="A390" s="24"/>
      <c r="B390" s="25"/>
      <c r="C390" s="21"/>
      <c r="D390" s="19"/>
      <c r="E390" s="19"/>
      <c r="F390" s="19"/>
      <c r="G390" s="26"/>
      <c r="H390" s="27"/>
      <c r="I390" s="28"/>
      <c r="J390" s="19"/>
      <c r="K390" s="28"/>
      <c r="L390" s="29" t="str">
        <f aca="false">IF(AC390="","",LEFT(AC390,LEN(AC390)-2))</f>
        <v/>
      </c>
      <c r="M390" s="30"/>
      <c r="N390" s="30"/>
      <c r="O390" s="32" t="str">
        <f aca="false">IF(TRIM(C390&amp;"")="","",RIGHT(SUBSTITUTE(SUBSTITUTE(C390&amp;""," ",""),"*",""),4))</f>
        <v/>
      </c>
      <c r="P390" s="32" t="n">
        <f aca="false">IF(O390="",0,IFERROR(MATCH(O390,Vans!$D$2:$D$51,0),IFERROR(MATCH(VALUE(O390),Vans!$D$2:$D$51,0),0)))</f>
        <v>0</v>
      </c>
      <c r="Q390" s="32" t="str">
        <f aca="false">IF(P390=0,"",INDEX(Vans!$A$2:$A$51,P390)&amp;"")</f>
        <v/>
      </c>
      <c r="R390" s="32" t="str">
        <f aca="false">IF(A390="","",IF(TRIM(D390&amp;"")&lt;&gt;"",SUBSTITUTE(UPPER(TRIM(D390&amp;""))," ",""),SUBSTITUTE(UPPER(Q390)," ","")))</f>
        <v/>
      </c>
      <c r="S390" s="32" t="n">
        <f aca="false">IF(R390="",0,IFERROR(MATCH(R390,Vans!$G$2:$G$51,0),0))</f>
        <v>0</v>
      </c>
      <c r="T390" s="32" t="str">
        <f aca="false">IF(S390=0,"",INDEX(Vans!$B$2:$B$51,S390)&amp;"")</f>
        <v/>
      </c>
      <c r="U390" s="32" t="str">
        <f aca="false">IF(S390=0,"",INDEX(Vans!$C$2:$C$51,S390))</f>
        <v/>
      </c>
      <c r="V390" s="32" t="str">
        <f aca="false">IF(TRIM(F390&amp;"")="","",IF(ISNUMBER(SEARCH("adblue",F390)),"AdBlue",IF(OR(ISNUMBER(SEARCH("diesel",F390)),ISNUMBER(SEARCH("derv",F390)),ISNUMBER(SEARCH("ulsd",F390))),"Diesel",IF(OR(ISNUMBER(SEARCH("unleaded",F390)),ISNUMBER(SEARCH("petrol",F390)),ISNUMBER(SEARCH("ulp",F390))),"Petrol",IF(OR(ISNUMBER(SEARCH("electric",F390)),ISNUMBER(SEARCH("charg",F390)),ISNUMBER(SEARCH("kwh",F390))),"Electric","Other")))))</f>
        <v/>
      </c>
      <c r="W390" s="34" t="str">
        <f aca="false">IF(TRIM(B390&amp;"")&lt;&gt;"",IFERROR(MOD(B390*1,1),""),IF(A390="","",IFERROR(IF(MOD(A390*1,1)&gt;0,MOD(A390*1,1),""),"")))</f>
        <v/>
      </c>
      <c r="X390" s="35" t="str">
        <f aca="false">IF(A390="","",IFERROR(INT(A390*1),""))</f>
        <v/>
      </c>
      <c r="Y390" s="32" t="str">
        <f aca="false">IF(OR(X390="",NOT(OR(V390="Diesel",V390="Petrol"))),"",MAX(IF(O390="",0,COUNTIFS($O$2:$O$501,O390,$X$2:$X$501,X390,$V$2:$V$501,"Diesel")+COUNTIFS($O$2:$O$501,O390,$X$2:$X$501,X390,$V$2:$V$501,"Petrol")),IF(R390="",0,COUNTIFS($R$2:$R$501,R390,$X$2:$X$501,X390,$V$2:$V$501,"Diesel")+COUNTIFS($R$2:$R$501,R390,$X$2:$X$501,X390,$V$2:$V$501,"Petrol"))))</f>
        <v/>
      </c>
      <c r="Z390" s="32" t="str">
        <f aca="false">IF(OR(R390="",TRIM(I390&amp;"")="",NOT(OR(V390="Diesel",V390="Petrol"))),"",IFERROR(_xlfn.MAXIFS($I$2:$I$501,$R$2:$R$501,R390,$I$2:$I$501,"&lt;"&amp;I390,$V$2:$V$501,"&lt;&gt;AdBlue",$V$2:$V$501,"&lt;&gt;Other"),""))</f>
        <v/>
      </c>
      <c r="AA390" s="32" t="str">
        <f aca="false">IF(OR(Z390="",N(Z390)=0),"",I390-Z390)</f>
        <v/>
      </c>
      <c r="AB390" s="32" t="str">
        <f aca="false">IF(OR(R390="",TRIM(I390&amp;"")="",X390=""),"",IFERROR(_xlfn.MAXIFS($I$2:$I$501,$R$2:$R$501,R390,$X$2:$X$501,"&lt;"&amp;X390),""))</f>
        <v/>
      </c>
      <c r="AC390" s="32" t="str">
        <f aca="false">IF(V390="Other","Not fuel, ","")&amp;IFERROR(IF(AND(T390&lt;&gt;"",OR(AND(V390="Diesel",T390&lt;&gt;"Diesel"),AND(V390="Petrol",T390&lt;&gt;"Petrol",T390&lt;&gt;"Plug-in hybrid"),AND(V390="Electric",T390&lt;&gt;"Electric",T390&lt;&gt;"Plug-in hybrid"))),"Wrong fuel for this van, ",""),"")&amp;IFERROR(IF(AND(OR(V390="Diesel",V390="Petrol"),N(U390)&gt;0,G390*1&gt;N(U390)*(1+TankMargin)),"More than the tank holds, ",""),"")&amp;IF(AND(TRIM(D390&amp;"")&lt;&gt;"",Q390&lt;&gt;"",SUBSTITUTE(UPPER(Q390)," ","")&lt;&gt;R390),"Card used in another van, ","")&amp;IF(AND(TRIM(D390&amp;"")&lt;&gt;"",S390=0),"Not one of your vans, ","")&amp;IF(AND(A390&lt;&gt;"",R390="",O390&lt;&gt;"",P390=0),"Card not on your Vans list, ","")&amp;IF(N(Y390)&gt;1,"Filled twice that day, ","")&amp;IFERROR(IF(AND(AA390&lt;&gt;"",AA390&lt;MinMiles),"Only "&amp;TEXT(AA390,"#,##0")&amp;" miles since the previous fill, ",""),"")&amp;IFERROR(IF(AND(AB390&lt;&gt;"",N(AB390)&gt;0,I390*1&lt;N(AB390)),"Pump mileage lower than before, ",""),"")&amp;IFERROR(IF(AND(TRIM(I390&amp;"")&lt;&gt;"",TRIM(K390&amp;"")&lt;&gt;"",ABS(I390*1-K390*1)&gt;MileTolerance),"Pump mileage off from the odometer, ",""),"")&amp;IF(J390="No","No receipt from the driver, ","")&amp;IFERROR(IF(AND(W390&lt;&gt;"",OR(W390&lt;DayStart,W390&gt;DayEnd)),"Outside working hours, ",""),"")&amp;IFERROR(IF(AND(X390&lt;&gt;"",WEEKDAY(X390,2)=6,FlagSat="Yes"),"Saturday, ",""),"")&amp;IFERROR(IF(AND(X390&lt;&gt;"",WEEKDAY(X390,2)=7,FlagSun="Yes"),"Sunday, ",""),"")&amp;IF(AND(FlagPremium="Yes",OR(V390="Diesel",V390="Petrol"),OR(ISNUMBER(SEARCH("super",F390)),ISNUMBER(SEARCH("premium",F390)),ISNUMBER(SEARCH("ultimate",F390)),ISNUMBER(SEARCH("v-power",F390)),ISNUMBER(SEARCH("momentum",F390)),ISNUMBER(SEARCH("supreme",F390)))),"Premium fuel, ","")</f>
        <v/>
      </c>
      <c r="AD390" s="32" t="n">
        <f aca="false">IF(AC390="",0,1)</f>
        <v>0</v>
      </c>
      <c r="AE390" s="32" t="n">
        <f aca="false">IF(A390="",0,1)</f>
        <v>0</v>
      </c>
    </row>
    <row r="391" customFormat="false" ht="15" hidden="false" customHeight="false" outlineLevel="0" collapsed="false">
      <c r="A391" s="24"/>
      <c r="B391" s="25"/>
      <c r="C391" s="21"/>
      <c r="D391" s="19"/>
      <c r="E391" s="19"/>
      <c r="F391" s="19"/>
      <c r="G391" s="26"/>
      <c r="H391" s="27"/>
      <c r="I391" s="28"/>
      <c r="J391" s="19"/>
      <c r="K391" s="28"/>
      <c r="L391" s="29" t="str">
        <f aca="false">IF(AC391="","",LEFT(AC391,LEN(AC391)-2))</f>
        <v/>
      </c>
      <c r="M391" s="30"/>
      <c r="N391" s="30"/>
      <c r="O391" s="32" t="str">
        <f aca="false">IF(TRIM(C391&amp;"")="","",RIGHT(SUBSTITUTE(SUBSTITUTE(C391&amp;""," ",""),"*",""),4))</f>
        <v/>
      </c>
      <c r="P391" s="32" t="n">
        <f aca="false">IF(O391="",0,IFERROR(MATCH(O391,Vans!$D$2:$D$51,0),IFERROR(MATCH(VALUE(O391),Vans!$D$2:$D$51,0),0)))</f>
        <v>0</v>
      </c>
      <c r="Q391" s="32" t="str">
        <f aca="false">IF(P391=0,"",INDEX(Vans!$A$2:$A$51,P391)&amp;"")</f>
        <v/>
      </c>
      <c r="R391" s="32" t="str">
        <f aca="false">IF(A391="","",IF(TRIM(D391&amp;"")&lt;&gt;"",SUBSTITUTE(UPPER(TRIM(D391&amp;""))," ",""),SUBSTITUTE(UPPER(Q391)," ","")))</f>
        <v/>
      </c>
      <c r="S391" s="32" t="n">
        <f aca="false">IF(R391="",0,IFERROR(MATCH(R391,Vans!$G$2:$G$51,0),0))</f>
        <v>0</v>
      </c>
      <c r="T391" s="32" t="str">
        <f aca="false">IF(S391=0,"",INDEX(Vans!$B$2:$B$51,S391)&amp;"")</f>
        <v/>
      </c>
      <c r="U391" s="32" t="str">
        <f aca="false">IF(S391=0,"",INDEX(Vans!$C$2:$C$51,S391))</f>
        <v/>
      </c>
      <c r="V391" s="32" t="str">
        <f aca="false">IF(TRIM(F391&amp;"")="","",IF(ISNUMBER(SEARCH("adblue",F391)),"AdBlue",IF(OR(ISNUMBER(SEARCH("diesel",F391)),ISNUMBER(SEARCH("derv",F391)),ISNUMBER(SEARCH("ulsd",F391))),"Diesel",IF(OR(ISNUMBER(SEARCH("unleaded",F391)),ISNUMBER(SEARCH("petrol",F391)),ISNUMBER(SEARCH("ulp",F391))),"Petrol",IF(OR(ISNUMBER(SEARCH("electric",F391)),ISNUMBER(SEARCH("charg",F391)),ISNUMBER(SEARCH("kwh",F391))),"Electric","Other")))))</f>
        <v/>
      </c>
      <c r="W391" s="34" t="str">
        <f aca="false">IF(TRIM(B391&amp;"")&lt;&gt;"",IFERROR(MOD(B391*1,1),""),IF(A391="","",IFERROR(IF(MOD(A391*1,1)&gt;0,MOD(A391*1,1),""),"")))</f>
        <v/>
      </c>
      <c r="X391" s="35" t="str">
        <f aca="false">IF(A391="","",IFERROR(INT(A391*1),""))</f>
        <v/>
      </c>
      <c r="Y391" s="32" t="str">
        <f aca="false">IF(OR(X391="",NOT(OR(V391="Diesel",V391="Petrol"))),"",MAX(IF(O391="",0,COUNTIFS($O$2:$O$501,O391,$X$2:$X$501,X391,$V$2:$V$501,"Diesel")+COUNTIFS($O$2:$O$501,O391,$X$2:$X$501,X391,$V$2:$V$501,"Petrol")),IF(R391="",0,COUNTIFS($R$2:$R$501,R391,$X$2:$X$501,X391,$V$2:$V$501,"Diesel")+COUNTIFS($R$2:$R$501,R391,$X$2:$X$501,X391,$V$2:$V$501,"Petrol"))))</f>
        <v/>
      </c>
      <c r="Z391" s="32" t="str">
        <f aca="false">IF(OR(R391="",TRIM(I391&amp;"")="",NOT(OR(V391="Diesel",V391="Petrol"))),"",IFERROR(_xlfn.MAXIFS($I$2:$I$501,$R$2:$R$501,R391,$I$2:$I$501,"&lt;"&amp;I391,$V$2:$V$501,"&lt;&gt;AdBlue",$V$2:$V$501,"&lt;&gt;Other"),""))</f>
        <v/>
      </c>
      <c r="AA391" s="32" t="str">
        <f aca="false">IF(OR(Z391="",N(Z391)=0),"",I391-Z391)</f>
        <v/>
      </c>
      <c r="AB391" s="32" t="str">
        <f aca="false">IF(OR(R391="",TRIM(I391&amp;"")="",X391=""),"",IFERROR(_xlfn.MAXIFS($I$2:$I$501,$R$2:$R$501,R391,$X$2:$X$501,"&lt;"&amp;X391),""))</f>
        <v/>
      </c>
      <c r="AC391" s="32" t="str">
        <f aca="false">IF(V391="Other","Not fuel, ","")&amp;IFERROR(IF(AND(T391&lt;&gt;"",OR(AND(V391="Diesel",T391&lt;&gt;"Diesel"),AND(V391="Petrol",T391&lt;&gt;"Petrol",T391&lt;&gt;"Plug-in hybrid"),AND(V391="Electric",T391&lt;&gt;"Electric",T391&lt;&gt;"Plug-in hybrid"))),"Wrong fuel for this van, ",""),"")&amp;IFERROR(IF(AND(OR(V391="Diesel",V391="Petrol"),N(U391)&gt;0,G391*1&gt;N(U391)*(1+TankMargin)),"More than the tank holds, ",""),"")&amp;IF(AND(TRIM(D391&amp;"")&lt;&gt;"",Q391&lt;&gt;"",SUBSTITUTE(UPPER(Q391)," ","")&lt;&gt;R391),"Card used in another van, ","")&amp;IF(AND(TRIM(D391&amp;"")&lt;&gt;"",S391=0),"Not one of your vans, ","")&amp;IF(AND(A391&lt;&gt;"",R391="",O391&lt;&gt;"",P391=0),"Card not on your Vans list, ","")&amp;IF(N(Y391)&gt;1,"Filled twice that day, ","")&amp;IFERROR(IF(AND(AA391&lt;&gt;"",AA391&lt;MinMiles),"Only "&amp;TEXT(AA391,"#,##0")&amp;" miles since the previous fill, ",""),"")&amp;IFERROR(IF(AND(AB391&lt;&gt;"",N(AB391)&gt;0,I391*1&lt;N(AB391)),"Pump mileage lower than before, ",""),"")&amp;IFERROR(IF(AND(TRIM(I391&amp;"")&lt;&gt;"",TRIM(K391&amp;"")&lt;&gt;"",ABS(I391*1-K391*1)&gt;MileTolerance),"Pump mileage off from the odometer, ",""),"")&amp;IF(J391="No","No receipt from the driver, ","")&amp;IFERROR(IF(AND(W391&lt;&gt;"",OR(W391&lt;DayStart,W391&gt;DayEnd)),"Outside working hours, ",""),"")&amp;IFERROR(IF(AND(X391&lt;&gt;"",WEEKDAY(X391,2)=6,FlagSat="Yes"),"Saturday, ",""),"")&amp;IFERROR(IF(AND(X391&lt;&gt;"",WEEKDAY(X391,2)=7,FlagSun="Yes"),"Sunday, ",""),"")&amp;IF(AND(FlagPremium="Yes",OR(V391="Diesel",V391="Petrol"),OR(ISNUMBER(SEARCH("super",F391)),ISNUMBER(SEARCH("premium",F391)),ISNUMBER(SEARCH("ultimate",F391)),ISNUMBER(SEARCH("v-power",F391)),ISNUMBER(SEARCH("momentum",F391)),ISNUMBER(SEARCH("supreme",F391)))),"Premium fuel, ","")</f>
        <v/>
      </c>
      <c r="AD391" s="32" t="n">
        <f aca="false">IF(AC391="",0,1)</f>
        <v>0</v>
      </c>
      <c r="AE391" s="32" t="n">
        <f aca="false">IF(A391="",0,1)</f>
        <v>0</v>
      </c>
    </row>
    <row r="392" customFormat="false" ht="15" hidden="false" customHeight="false" outlineLevel="0" collapsed="false">
      <c r="A392" s="24"/>
      <c r="B392" s="25"/>
      <c r="C392" s="21"/>
      <c r="D392" s="19"/>
      <c r="E392" s="19"/>
      <c r="F392" s="19"/>
      <c r="G392" s="26"/>
      <c r="H392" s="27"/>
      <c r="I392" s="28"/>
      <c r="J392" s="19"/>
      <c r="K392" s="28"/>
      <c r="L392" s="29" t="str">
        <f aca="false">IF(AC392="","",LEFT(AC392,LEN(AC392)-2))</f>
        <v/>
      </c>
      <c r="M392" s="30"/>
      <c r="N392" s="30"/>
      <c r="O392" s="32" t="str">
        <f aca="false">IF(TRIM(C392&amp;"")="","",RIGHT(SUBSTITUTE(SUBSTITUTE(C392&amp;""," ",""),"*",""),4))</f>
        <v/>
      </c>
      <c r="P392" s="32" t="n">
        <f aca="false">IF(O392="",0,IFERROR(MATCH(O392,Vans!$D$2:$D$51,0),IFERROR(MATCH(VALUE(O392),Vans!$D$2:$D$51,0),0)))</f>
        <v>0</v>
      </c>
      <c r="Q392" s="32" t="str">
        <f aca="false">IF(P392=0,"",INDEX(Vans!$A$2:$A$51,P392)&amp;"")</f>
        <v/>
      </c>
      <c r="R392" s="32" t="str">
        <f aca="false">IF(A392="","",IF(TRIM(D392&amp;"")&lt;&gt;"",SUBSTITUTE(UPPER(TRIM(D392&amp;""))," ",""),SUBSTITUTE(UPPER(Q392)," ","")))</f>
        <v/>
      </c>
      <c r="S392" s="32" t="n">
        <f aca="false">IF(R392="",0,IFERROR(MATCH(R392,Vans!$G$2:$G$51,0),0))</f>
        <v>0</v>
      </c>
      <c r="T392" s="32" t="str">
        <f aca="false">IF(S392=0,"",INDEX(Vans!$B$2:$B$51,S392)&amp;"")</f>
        <v/>
      </c>
      <c r="U392" s="32" t="str">
        <f aca="false">IF(S392=0,"",INDEX(Vans!$C$2:$C$51,S392))</f>
        <v/>
      </c>
      <c r="V392" s="32" t="str">
        <f aca="false">IF(TRIM(F392&amp;"")="","",IF(ISNUMBER(SEARCH("adblue",F392)),"AdBlue",IF(OR(ISNUMBER(SEARCH("diesel",F392)),ISNUMBER(SEARCH("derv",F392)),ISNUMBER(SEARCH("ulsd",F392))),"Diesel",IF(OR(ISNUMBER(SEARCH("unleaded",F392)),ISNUMBER(SEARCH("petrol",F392)),ISNUMBER(SEARCH("ulp",F392))),"Petrol",IF(OR(ISNUMBER(SEARCH("electric",F392)),ISNUMBER(SEARCH("charg",F392)),ISNUMBER(SEARCH("kwh",F392))),"Electric","Other")))))</f>
        <v/>
      </c>
      <c r="W392" s="34" t="str">
        <f aca="false">IF(TRIM(B392&amp;"")&lt;&gt;"",IFERROR(MOD(B392*1,1),""),IF(A392="","",IFERROR(IF(MOD(A392*1,1)&gt;0,MOD(A392*1,1),""),"")))</f>
        <v/>
      </c>
      <c r="X392" s="35" t="str">
        <f aca="false">IF(A392="","",IFERROR(INT(A392*1),""))</f>
        <v/>
      </c>
      <c r="Y392" s="32" t="str">
        <f aca="false">IF(OR(X392="",NOT(OR(V392="Diesel",V392="Petrol"))),"",MAX(IF(O392="",0,COUNTIFS($O$2:$O$501,O392,$X$2:$X$501,X392,$V$2:$V$501,"Diesel")+COUNTIFS($O$2:$O$501,O392,$X$2:$X$501,X392,$V$2:$V$501,"Petrol")),IF(R392="",0,COUNTIFS($R$2:$R$501,R392,$X$2:$X$501,X392,$V$2:$V$501,"Diesel")+COUNTIFS($R$2:$R$501,R392,$X$2:$X$501,X392,$V$2:$V$501,"Petrol"))))</f>
        <v/>
      </c>
      <c r="Z392" s="32" t="str">
        <f aca="false">IF(OR(R392="",TRIM(I392&amp;"")="",NOT(OR(V392="Diesel",V392="Petrol"))),"",IFERROR(_xlfn.MAXIFS($I$2:$I$501,$R$2:$R$501,R392,$I$2:$I$501,"&lt;"&amp;I392,$V$2:$V$501,"&lt;&gt;AdBlue",$V$2:$V$501,"&lt;&gt;Other"),""))</f>
        <v/>
      </c>
      <c r="AA392" s="32" t="str">
        <f aca="false">IF(OR(Z392="",N(Z392)=0),"",I392-Z392)</f>
        <v/>
      </c>
      <c r="AB392" s="32" t="str">
        <f aca="false">IF(OR(R392="",TRIM(I392&amp;"")="",X392=""),"",IFERROR(_xlfn.MAXIFS($I$2:$I$501,$R$2:$R$501,R392,$X$2:$X$501,"&lt;"&amp;X392),""))</f>
        <v/>
      </c>
      <c r="AC392" s="32" t="str">
        <f aca="false">IF(V392="Other","Not fuel, ","")&amp;IFERROR(IF(AND(T392&lt;&gt;"",OR(AND(V392="Diesel",T392&lt;&gt;"Diesel"),AND(V392="Petrol",T392&lt;&gt;"Petrol",T392&lt;&gt;"Plug-in hybrid"),AND(V392="Electric",T392&lt;&gt;"Electric",T392&lt;&gt;"Plug-in hybrid"))),"Wrong fuel for this van, ",""),"")&amp;IFERROR(IF(AND(OR(V392="Diesel",V392="Petrol"),N(U392)&gt;0,G392*1&gt;N(U392)*(1+TankMargin)),"More than the tank holds, ",""),"")&amp;IF(AND(TRIM(D392&amp;"")&lt;&gt;"",Q392&lt;&gt;"",SUBSTITUTE(UPPER(Q392)," ","")&lt;&gt;R392),"Card used in another van, ","")&amp;IF(AND(TRIM(D392&amp;"")&lt;&gt;"",S392=0),"Not one of your vans, ","")&amp;IF(AND(A392&lt;&gt;"",R392="",O392&lt;&gt;"",P392=0),"Card not on your Vans list, ","")&amp;IF(N(Y392)&gt;1,"Filled twice that day, ","")&amp;IFERROR(IF(AND(AA392&lt;&gt;"",AA392&lt;MinMiles),"Only "&amp;TEXT(AA392,"#,##0")&amp;" miles since the previous fill, ",""),"")&amp;IFERROR(IF(AND(AB392&lt;&gt;"",N(AB392)&gt;0,I392*1&lt;N(AB392)),"Pump mileage lower than before, ",""),"")&amp;IFERROR(IF(AND(TRIM(I392&amp;"")&lt;&gt;"",TRIM(K392&amp;"")&lt;&gt;"",ABS(I392*1-K392*1)&gt;MileTolerance),"Pump mileage off from the odometer, ",""),"")&amp;IF(J392="No","No receipt from the driver, ","")&amp;IFERROR(IF(AND(W392&lt;&gt;"",OR(W392&lt;DayStart,W392&gt;DayEnd)),"Outside working hours, ",""),"")&amp;IFERROR(IF(AND(X392&lt;&gt;"",WEEKDAY(X392,2)=6,FlagSat="Yes"),"Saturday, ",""),"")&amp;IFERROR(IF(AND(X392&lt;&gt;"",WEEKDAY(X392,2)=7,FlagSun="Yes"),"Sunday, ",""),"")&amp;IF(AND(FlagPremium="Yes",OR(V392="Diesel",V392="Petrol"),OR(ISNUMBER(SEARCH("super",F392)),ISNUMBER(SEARCH("premium",F392)),ISNUMBER(SEARCH("ultimate",F392)),ISNUMBER(SEARCH("v-power",F392)),ISNUMBER(SEARCH("momentum",F392)),ISNUMBER(SEARCH("supreme",F392)))),"Premium fuel, ","")</f>
        <v/>
      </c>
      <c r="AD392" s="32" t="n">
        <f aca="false">IF(AC392="",0,1)</f>
        <v>0</v>
      </c>
      <c r="AE392" s="32" t="n">
        <f aca="false">IF(A392="",0,1)</f>
        <v>0</v>
      </c>
    </row>
    <row r="393" customFormat="false" ht="15" hidden="false" customHeight="false" outlineLevel="0" collapsed="false">
      <c r="A393" s="24"/>
      <c r="B393" s="25"/>
      <c r="C393" s="21"/>
      <c r="D393" s="19"/>
      <c r="E393" s="19"/>
      <c r="F393" s="19"/>
      <c r="G393" s="26"/>
      <c r="H393" s="27"/>
      <c r="I393" s="28"/>
      <c r="J393" s="19"/>
      <c r="K393" s="28"/>
      <c r="L393" s="29" t="str">
        <f aca="false">IF(AC393="","",LEFT(AC393,LEN(AC393)-2))</f>
        <v/>
      </c>
      <c r="M393" s="30"/>
      <c r="N393" s="30"/>
      <c r="O393" s="32" t="str">
        <f aca="false">IF(TRIM(C393&amp;"")="","",RIGHT(SUBSTITUTE(SUBSTITUTE(C393&amp;""," ",""),"*",""),4))</f>
        <v/>
      </c>
      <c r="P393" s="32" t="n">
        <f aca="false">IF(O393="",0,IFERROR(MATCH(O393,Vans!$D$2:$D$51,0),IFERROR(MATCH(VALUE(O393),Vans!$D$2:$D$51,0),0)))</f>
        <v>0</v>
      </c>
      <c r="Q393" s="32" t="str">
        <f aca="false">IF(P393=0,"",INDEX(Vans!$A$2:$A$51,P393)&amp;"")</f>
        <v/>
      </c>
      <c r="R393" s="32" t="str">
        <f aca="false">IF(A393="","",IF(TRIM(D393&amp;"")&lt;&gt;"",SUBSTITUTE(UPPER(TRIM(D393&amp;""))," ",""),SUBSTITUTE(UPPER(Q393)," ","")))</f>
        <v/>
      </c>
      <c r="S393" s="32" t="n">
        <f aca="false">IF(R393="",0,IFERROR(MATCH(R393,Vans!$G$2:$G$51,0),0))</f>
        <v>0</v>
      </c>
      <c r="T393" s="32" t="str">
        <f aca="false">IF(S393=0,"",INDEX(Vans!$B$2:$B$51,S393)&amp;"")</f>
        <v/>
      </c>
      <c r="U393" s="32" t="str">
        <f aca="false">IF(S393=0,"",INDEX(Vans!$C$2:$C$51,S393))</f>
        <v/>
      </c>
      <c r="V393" s="32" t="str">
        <f aca="false">IF(TRIM(F393&amp;"")="","",IF(ISNUMBER(SEARCH("adblue",F393)),"AdBlue",IF(OR(ISNUMBER(SEARCH("diesel",F393)),ISNUMBER(SEARCH("derv",F393)),ISNUMBER(SEARCH("ulsd",F393))),"Diesel",IF(OR(ISNUMBER(SEARCH("unleaded",F393)),ISNUMBER(SEARCH("petrol",F393)),ISNUMBER(SEARCH("ulp",F393))),"Petrol",IF(OR(ISNUMBER(SEARCH("electric",F393)),ISNUMBER(SEARCH("charg",F393)),ISNUMBER(SEARCH("kwh",F393))),"Electric","Other")))))</f>
        <v/>
      </c>
      <c r="W393" s="34" t="str">
        <f aca="false">IF(TRIM(B393&amp;"")&lt;&gt;"",IFERROR(MOD(B393*1,1),""),IF(A393="","",IFERROR(IF(MOD(A393*1,1)&gt;0,MOD(A393*1,1),""),"")))</f>
        <v/>
      </c>
      <c r="X393" s="35" t="str">
        <f aca="false">IF(A393="","",IFERROR(INT(A393*1),""))</f>
        <v/>
      </c>
      <c r="Y393" s="32" t="str">
        <f aca="false">IF(OR(X393="",NOT(OR(V393="Diesel",V393="Petrol"))),"",MAX(IF(O393="",0,COUNTIFS($O$2:$O$501,O393,$X$2:$X$501,X393,$V$2:$V$501,"Diesel")+COUNTIFS($O$2:$O$501,O393,$X$2:$X$501,X393,$V$2:$V$501,"Petrol")),IF(R393="",0,COUNTIFS($R$2:$R$501,R393,$X$2:$X$501,X393,$V$2:$V$501,"Diesel")+COUNTIFS($R$2:$R$501,R393,$X$2:$X$501,X393,$V$2:$V$501,"Petrol"))))</f>
        <v/>
      </c>
      <c r="Z393" s="32" t="str">
        <f aca="false">IF(OR(R393="",TRIM(I393&amp;"")="",NOT(OR(V393="Diesel",V393="Petrol"))),"",IFERROR(_xlfn.MAXIFS($I$2:$I$501,$R$2:$R$501,R393,$I$2:$I$501,"&lt;"&amp;I393,$V$2:$V$501,"&lt;&gt;AdBlue",$V$2:$V$501,"&lt;&gt;Other"),""))</f>
        <v/>
      </c>
      <c r="AA393" s="32" t="str">
        <f aca="false">IF(OR(Z393="",N(Z393)=0),"",I393-Z393)</f>
        <v/>
      </c>
      <c r="AB393" s="32" t="str">
        <f aca="false">IF(OR(R393="",TRIM(I393&amp;"")="",X393=""),"",IFERROR(_xlfn.MAXIFS($I$2:$I$501,$R$2:$R$501,R393,$X$2:$X$501,"&lt;"&amp;X393),""))</f>
        <v/>
      </c>
      <c r="AC393" s="32" t="str">
        <f aca="false">IF(V393="Other","Not fuel, ","")&amp;IFERROR(IF(AND(T393&lt;&gt;"",OR(AND(V393="Diesel",T393&lt;&gt;"Diesel"),AND(V393="Petrol",T393&lt;&gt;"Petrol",T393&lt;&gt;"Plug-in hybrid"),AND(V393="Electric",T393&lt;&gt;"Electric",T393&lt;&gt;"Plug-in hybrid"))),"Wrong fuel for this van, ",""),"")&amp;IFERROR(IF(AND(OR(V393="Diesel",V393="Petrol"),N(U393)&gt;0,G393*1&gt;N(U393)*(1+TankMargin)),"More than the tank holds, ",""),"")&amp;IF(AND(TRIM(D393&amp;"")&lt;&gt;"",Q393&lt;&gt;"",SUBSTITUTE(UPPER(Q393)," ","")&lt;&gt;R393),"Card used in another van, ","")&amp;IF(AND(TRIM(D393&amp;"")&lt;&gt;"",S393=0),"Not one of your vans, ","")&amp;IF(AND(A393&lt;&gt;"",R393="",O393&lt;&gt;"",P393=0),"Card not on your Vans list, ","")&amp;IF(N(Y393)&gt;1,"Filled twice that day, ","")&amp;IFERROR(IF(AND(AA393&lt;&gt;"",AA393&lt;MinMiles),"Only "&amp;TEXT(AA393,"#,##0")&amp;" miles since the previous fill, ",""),"")&amp;IFERROR(IF(AND(AB393&lt;&gt;"",N(AB393)&gt;0,I393*1&lt;N(AB393)),"Pump mileage lower than before, ",""),"")&amp;IFERROR(IF(AND(TRIM(I393&amp;"")&lt;&gt;"",TRIM(K393&amp;"")&lt;&gt;"",ABS(I393*1-K393*1)&gt;MileTolerance),"Pump mileage off from the odometer, ",""),"")&amp;IF(J393="No","No receipt from the driver, ","")&amp;IFERROR(IF(AND(W393&lt;&gt;"",OR(W393&lt;DayStart,W393&gt;DayEnd)),"Outside working hours, ",""),"")&amp;IFERROR(IF(AND(X393&lt;&gt;"",WEEKDAY(X393,2)=6,FlagSat="Yes"),"Saturday, ",""),"")&amp;IFERROR(IF(AND(X393&lt;&gt;"",WEEKDAY(X393,2)=7,FlagSun="Yes"),"Sunday, ",""),"")&amp;IF(AND(FlagPremium="Yes",OR(V393="Diesel",V393="Petrol"),OR(ISNUMBER(SEARCH("super",F393)),ISNUMBER(SEARCH("premium",F393)),ISNUMBER(SEARCH("ultimate",F393)),ISNUMBER(SEARCH("v-power",F393)),ISNUMBER(SEARCH("momentum",F393)),ISNUMBER(SEARCH("supreme",F393)))),"Premium fuel, ","")</f>
        <v/>
      </c>
      <c r="AD393" s="32" t="n">
        <f aca="false">IF(AC393="",0,1)</f>
        <v>0</v>
      </c>
      <c r="AE393" s="32" t="n">
        <f aca="false">IF(A393="",0,1)</f>
        <v>0</v>
      </c>
    </row>
    <row r="394" customFormat="false" ht="15" hidden="false" customHeight="false" outlineLevel="0" collapsed="false">
      <c r="A394" s="24"/>
      <c r="B394" s="25"/>
      <c r="C394" s="21"/>
      <c r="D394" s="19"/>
      <c r="E394" s="19"/>
      <c r="F394" s="19"/>
      <c r="G394" s="26"/>
      <c r="H394" s="27"/>
      <c r="I394" s="28"/>
      <c r="J394" s="19"/>
      <c r="K394" s="28"/>
      <c r="L394" s="29" t="str">
        <f aca="false">IF(AC394="","",LEFT(AC394,LEN(AC394)-2))</f>
        <v/>
      </c>
      <c r="M394" s="30"/>
      <c r="N394" s="30"/>
      <c r="O394" s="32" t="str">
        <f aca="false">IF(TRIM(C394&amp;"")="","",RIGHT(SUBSTITUTE(SUBSTITUTE(C394&amp;""," ",""),"*",""),4))</f>
        <v/>
      </c>
      <c r="P394" s="32" t="n">
        <f aca="false">IF(O394="",0,IFERROR(MATCH(O394,Vans!$D$2:$D$51,0),IFERROR(MATCH(VALUE(O394),Vans!$D$2:$D$51,0),0)))</f>
        <v>0</v>
      </c>
      <c r="Q394" s="32" t="str">
        <f aca="false">IF(P394=0,"",INDEX(Vans!$A$2:$A$51,P394)&amp;"")</f>
        <v/>
      </c>
      <c r="R394" s="32" t="str">
        <f aca="false">IF(A394="","",IF(TRIM(D394&amp;"")&lt;&gt;"",SUBSTITUTE(UPPER(TRIM(D394&amp;""))," ",""),SUBSTITUTE(UPPER(Q394)," ","")))</f>
        <v/>
      </c>
      <c r="S394" s="32" t="n">
        <f aca="false">IF(R394="",0,IFERROR(MATCH(R394,Vans!$G$2:$G$51,0),0))</f>
        <v>0</v>
      </c>
      <c r="T394" s="32" t="str">
        <f aca="false">IF(S394=0,"",INDEX(Vans!$B$2:$B$51,S394)&amp;"")</f>
        <v/>
      </c>
      <c r="U394" s="32" t="str">
        <f aca="false">IF(S394=0,"",INDEX(Vans!$C$2:$C$51,S394))</f>
        <v/>
      </c>
      <c r="V394" s="32" t="str">
        <f aca="false">IF(TRIM(F394&amp;"")="","",IF(ISNUMBER(SEARCH("adblue",F394)),"AdBlue",IF(OR(ISNUMBER(SEARCH("diesel",F394)),ISNUMBER(SEARCH("derv",F394)),ISNUMBER(SEARCH("ulsd",F394))),"Diesel",IF(OR(ISNUMBER(SEARCH("unleaded",F394)),ISNUMBER(SEARCH("petrol",F394)),ISNUMBER(SEARCH("ulp",F394))),"Petrol",IF(OR(ISNUMBER(SEARCH("electric",F394)),ISNUMBER(SEARCH("charg",F394)),ISNUMBER(SEARCH("kwh",F394))),"Electric","Other")))))</f>
        <v/>
      </c>
      <c r="W394" s="34" t="str">
        <f aca="false">IF(TRIM(B394&amp;"")&lt;&gt;"",IFERROR(MOD(B394*1,1),""),IF(A394="","",IFERROR(IF(MOD(A394*1,1)&gt;0,MOD(A394*1,1),""),"")))</f>
        <v/>
      </c>
      <c r="X394" s="35" t="str">
        <f aca="false">IF(A394="","",IFERROR(INT(A394*1),""))</f>
        <v/>
      </c>
      <c r="Y394" s="32" t="str">
        <f aca="false">IF(OR(X394="",NOT(OR(V394="Diesel",V394="Petrol"))),"",MAX(IF(O394="",0,COUNTIFS($O$2:$O$501,O394,$X$2:$X$501,X394,$V$2:$V$501,"Diesel")+COUNTIFS($O$2:$O$501,O394,$X$2:$X$501,X394,$V$2:$V$501,"Petrol")),IF(R394="",0,COUNTIFS($R$2:$R$501,R394,$X$2:$X$501,X394,$V$2:$V$501,"Diesel")+COUNTIFS($R$2:$R$501,R394,$X$2:$X$501,X394,$V$2:$V$501,"Petrol"))))</f>
        <v/>
      </c>
      <c r="Z394" s="32" t="str">
        <f aca="false">IF(OR(R394="",TRIM(I394&amp;"")="",NOT(OR(V394="Diesel",V394="Petrol"))),"",IFERROR(_xlfn.MAXIFS($I$2:$I$501,$R$2:$R$501,R394,$I$2:$I$501,"&lt;"&amp;I394,$V$2:$V$501,"&lt;&gt;AdBlue",$V$2:$V$501,"&lt;&gt;Other"),""))</f>
        <v/>
      </c>
      <c r="AA394" s="32" t="str">
        <f aca="false">IF(OR(Z394="",N(Z394)=0),"",I394-Z394)</f>
        <v/>
      </c>
      <c r="AB394" s="32" t="str">
        <f aca="false">IF(OR(R394="",TRIM(I394&amp;"")="",X394=""),"",IFERROR(_xlfn.MAXIFS($I$2:$I$501,$R$2:$R$501,R394,$X$2:$X$501,"&lt;"&amp;X394),""))</f>
        <v/>
      </c>
      <c r="AC394" s="32" t="str">
        <f aca="false">IF(V394="Other","Not fuel, ","")&amp;IFERROR(IF(AND(T394&lt;&gt;"",OR(AND(V394="Diesel",T394&lt;&gt;"Diesel"),AND(V394="Petrol",T394&lt;&gt;"Petrol",T394&lt;&gt;"Plug-in hybrid"),AND(V394="Electric",T394&lt;&gt;"Electric",T394&lt;&gt;"Plug-in hybrid"))),"Wrong fuel for this van, ",""),"")&amp;IFERROR(IF(AND(OR(V394="Diesel",V394="Petrol"),N(U394)&gt;0,G394*1&gt;N(U394)*(1+TankMargin)),"More than the tank holds, ",""),"")&amp;IF(AND(TRIM(D394&amp;"")&lt;&gt;"",Q394&lt;&gt;"",SUBSTITUTE(UPPER(Q394)," ","")&lt;&gt;R394),"Card used in another van, ","")&amp;IF(AND(TRIM(D394&amp;"")&lt;&gt;"",S394=0),"Not one of your vans, ","")&amp;IF(AND(A394&lt;&gt;"",R394="",O394&lt;&gt;"",P394=0),"Card not on your Vans list, ","")&amp;IF(N(Y394)&gt;1,"Filled twice that day, ","")&amp;IFERROR(IF(AND(AA394&lt;&gt;"",AA394&lt;MinMiles),"Only "&amp;TEXT(AA394,"#,##0")&amp;" miles since the previous fill, ",""),"")&amp;IFERROR(IF(AND(AB394&lt;&gt;"",N(AB394)&gt;0,I394*1&lt;N(AB394)),"Pump mileage lower than before, ",""),"")&amp;IFERROR(IF(AND(TRIM(I394&amp;"")&lt;&gt;"",TRIM(K394&amp;"")&lt;&gt;"",ABS(I394*1-K394*1)&gt;MileTolerance),"Pump mileage off from the odometer, ",""),"")&amp;IF(J394="No","No receipt from the driver, ","")&amp;IFERROR(IF(AND(W394&lt;&gt;"",OR(W394&lt;DayStart,W394&gt;DayEnd)),"Outside working hours, ",""),"")&amp;IFERROR(IF(AND(X394&lt;&gt;"",WEEKDAY(X394,2)=6,FlagSat="Yes"),"Saturday, ",""),"")&amp;IFERROR(IF(AND(X394&lt;&gt;"",WEEKDAY(X394,2)=7,FlagSun="Yes"),"Sunday, ",""),"")&amp;IF(AND(FlagPremium="Yes",OR(V394="Diesel",V394="Petrol"),OR(ISNUMBER(SEARCH("super",F394)),ISNUMBER(SEARCH("premium",F394)),ISNUMBER(SEARCH("ultimate",F394)),ISNUMBER(SEARCH("v-power",F394)),ISNUMBER(SEARCH("momentum",F394)),ISNUMBER(SEARCH("supreme",F394)))),"Premium fuel, ","")</f>
        <v/>
      </c>
      <c r="AD394" s="32" t="n">
        <f aca="false">IF(AC394="",0,1)</f>
        <v>0</v>
      </c>
      <c r="AE394" s="32" t="n">
        <f aca="false">IF(A394="",0,1)</f>
        <v>0</v>
      </c>
    </row>
    <row r="395" customFormat="false" ht="15" hidden="false" customHeight="false" outlineLevel="0" collapsed="false">
      <c r="A395" s="24"/>
      <c r="B395" s="25"/>
      <c r="C395" s="21"/>
      <c r="D395" s="19"/>
      <c r="E395" s="19"/>
      <c r="F395" s="19"/>
      <c r="G395" s="26"/>
      <c r="H395" s="27"/>
      <c r="I395" s="28"/>
      <c r="J395" s="19"/>
      <c r="K395" s="28"/>
      <c r="L395" s="29" t="str">
        <f aca="false">IF(AC395="","",LEFT(AC395,LEN(AC395)-2))</f>
        <v/>
      </c>
      <c r="M395" s="30"/>
      <c r="N395" s="30"/>
      <c r="O395" s="32" t="str">
        <f aca="false">IF(TRIM(C395&amp;"")="","",RIGHT(SUBSTITUTE(SUBSTITUTE(C395&amp;""," ",""),"*",""),4))</f>
        <v/>
      </c>
      <c r="P395" s="32" t="n">
        <f aca="false">IF(O395="",0,IFERROR(MATCH(O395,Vans!$D$2:$D$51,0),IFERROR(MATCH(VALUE(O395),Vans!$D$2:$D$51,0),0)))</f>
        <v>0</v>
      </c>
      <c r="Q395" s="32" t="str">
        <f aca="false">IF(P395=0,"",INDEX(Vans!$A$2:$A$51,P395)&amp;"")</f>
        <v/>
      </c>
      <c r="R395" s="32" t="str">
        <f aca="false">IF(A395="","",IF(TRIM(D395&amp;"")&lt;&gt;"",SUBSTITUTE(UPPER(TRIM(D395&amp;""))," ",""),SUBSTITUTE(UPPER(Q395)," ","")))</f>
        <v/>
      </c>
      <c r="S395" s="32" t="n">
        <f aca="false">IF(R395="",0,IFERROR(MATCH(R395,Vans!$G$2:$G$51,0),0))</f>
        <v>0</v>
      </c>
      <c r="T395" s="32" t="str">
        <f aca="false">IF(S395=0,"",INDEX(Vans!$B$2:$B$51,S395)&amp;"")</f>
        <v/>
      </c>
      <c r="U395" s="32" t="str">
        <f aca="false">IF(S395=0,"",INDEX(Vans!$C$2:$C$51,S395))</f>
        <v/>
      </c>
      <c r="V395" s="32" t="str">
        <f aca="false">IF(TRIM(F395&amp;"")="","",IF(ISNUMBER(SEARCH("adblue",F395)),"AdBlue",IF(OR(ISNUMBER(SEARCH("diesel",F395)),ISNUMBER(SEARCH("derv",F395)),ISNUMBER(SEARCH("ulsd",F395))),"Diesel",IF(OR(ISNUMBER(SEARCH("unleaded",F395)),ISNUMBER(SEARCH("petrol",F395)),ISNUMBER(SEARCH("ulp",F395))),"Petrol",IF(OR(ISNUMBER(SEARCH("electric",F395)),ISNUMBER(SEARCH("charg",F395)),ISNUMBER(SEARCH("kwh",F395))),"Electric","Other")))))</f>
        <v/>
      </c>
      <c r="W395" s="34" t="str">
        <f aca="false">IF(TRIM(B395&amp;"")&lt;&gt;"",IFERROR(MOD(B395*1,1),""),IF(A395="","",IFERROR(IF(MOD(A395*1,1)&gt;0,MOD(A395*1,1),""),"")))</f>
        <v/>
      </c>
      <c r="X395" s="35" t="str">
        <f aca="false">IF(A395="","",IFERROR(INT(A395*1),""))</f>
        <v/>
      </c>
      <c r="Y395" s="32" t="str">
        <f aca="false">IF(OR(X395="",NOT(OR(V395="Diesel",V395="Petrol"))),"",MAX(IF(O395="",0,COUNTIFS($O$2:$O$501,O395,$X$2:$X$501,X395,$V$2:$V$501,"Diesel")+COUNTIFS($O$2:$O$501,O395,$X$2:$X$501,X395,$V$2:$V$501,"Petrol")),IF(R395="",0,COUNTIFS($R$2:$R$501,R395,$X$2:$X$501,X395,$V$2:$V$501,"Diesel")+COUNTIFS($R$2:$R$501,R395,$X$2:$X$501,X395,$V$2:$V$501,"Petrol"))))</f>
        <v/>
      </c>
      <c r="Z395" s="32" t="str">
        <f aca="false">IF(OR(R395="",TRIM(I395&amp;"")="",NOT(OR(V395="Diesel",V395="Petrol"))),"",IFERROR(_xlfn.MAXIFS($I$2:$I$501,$R$2:$R$501,R395,$I$2:$I$501,"&lt;"&amp;I395,$V$2:$V$501,"&lt;&gt;AdBlue",$V$2:$V$501,"&lt;&gt;Other"),""))</f>
        <v/>
      </c>
      <c r="AA395" s="32" t="str">
        <f aca="false">IF(OR(Z395="",N(Z395)=0),"",I395-Z395)</f>
        <v/>
      </c>
      <c r="AB395" s="32" t="str">
        <f aca="false">IF(OR(R395="",TRIM(I395&amp;"")="",X395=""),"",IFERROR(_xlfn.MAXIFS($I$2:$I$501,$R$2:$R$501,R395,$X$2:$X$501,"&lt;"&amp;X395),""))</f>
        <v/>
      </c>
      <c r="AC395" s="32" t="str">
        <f aca="false">IF(V395="Other","Not fuel, ","")&amp;IFERROR(IF(AND(T395&lt;&gt;"",OR(AND(V395="Diesel",T395&lt;&gt;"Diesel"),AND(V395="Petrol",T395&lt;&gt;"Petrol",T395&lt;&gt;"Plug-in hybrid"),AND(V395="Electric",T395&lt;&gt;"Electric",T395&lt;&gt;"Plug-in hybrid"))),"Wrong fuel for this van, ",""),"")&amp;IFERROR(IF(AND(OR(V395="Diesel",V395="Petrol"),N(U395)&gt;0,G395*1&gt;N(U395)*(1+TankMargin)),"More than the tank holds, ",""),"")&amp;IF(AND(TRIM(D395&amp;"")&lt;&gt;"",Q395&lt;&gt;"",SUBSTITUTE(UPPER(Q395)," ","")&lt;&gt;R395),"Card used in another van, ","")&amp;IF(AND(TRIM(D395&amp;"")&lt;&gt;"",S395=0),"Not one of your vans, ","")&amp;IF(AND(A395&lt;&gt;"",R395="",O395&lt;&gt;"",P395=0),"Card not on your Vans list, ","")&amp;IF(N(Y395)&gt;1,"Filled twice that day, ","")&amp;IFERROR(IF(AND(AA395&lt;&gt;"",AA395&lt;MinMiles),"Only "&amp;TEXT(AA395,"#,##0")&amp;" miles since the previous fill, ",""),"")&amp;IFERROR(IF(AND(AB395&lt;&gt;"",N(AB395)&gt;0,I395*1&lt;N(AB395)),"Pump mileage lower than before, ",""),"")&amp;IFERROR(IF(AND(TRIM(I395&amp;"")&lt;&gt;"",TRIM(K395&amp;"")&lt;&gt;"",ABS(I395*1-K395*1)&gt;MileTolerance),"Pump mileage off from the odometer, ",""),"")&amp;IF(J395="No","No receipt from the driver, ","")&amp;IFERROR(IF(AND(W395&lt;&gt;"",OR(W395&lt;DayStart,W395&gt;DayEnd)),"Outside working hours, ",""),"")&amp;IFERROR(IF(AND(X395&lt;&gt;"",WEEKDAY(X395,2)=6,FlagSat="Yes"),"Saturday, ",""),"")&amp;IFERROR(IF(AND(X395&lt;&gt;"",WEEKDAY(X395,2)=7,FlagSun="Yes"),"Sunday, ",""),"")&amp;IF(AND(FlagPremium="Yes",OR(V395="Diesel",V395="Petrol"),OR(ISNUMBER(SEARCH("super",F395)),ISNUMBER(SEARCH("premium",F395)),ISNUMBER(SEARCH("ultimate",F395)),ISNUMBER(SEARCH("v-power",F395)),ISNUMBER(SEARCH("momentum",F395)),ISNUMBER(SEARCH("supreme",F395)))),"Premium fuel, ","")</f>
        <v/>
      </c>
      <c r="AD395" s="32" t="n">
        <f aca="false">IF(AC395="",0,1)</f>
        <v>0</v>
      </c>
      <c r="AE395" s="32" t="n">
        <f aca="false">IF(A395="",0,1)</f>
        <v>0</v>
      </c>
    </row>
    <row r="396" customFormat="false" ht="15" hidden="false" customHeight="false" outlineLevel="0" collapsed="false">
      <c r="A396" s="24"/>
      <c r="B396" s="25"/>
      <c r="C396" s="21"/>
      <c r="D396" s="19"/>
      <c r="E396" s="19"/>
      <c r="F396" s="19"/>
      <c r="G396" s="26"/>
      <c r="H396" s="27"/>
      <c r="I396" s="28"/>
      <c r="J396" s="19"/>
      <c r="K396" s="28"/>
      <c r="L396" s="29" t="str">
        <f aca="false">IF(AC396="","",LEFT(AC396,LEN(AC396)-2))</f>
        <v/>
      </c>
      <c r="M396" s="30"/>
      <c r="N396" s="30"/>
      <c r="O396" s="32" t="str">
        <f aca="false">IF(TRIM(C396&amp;"")="","",RIGHT(SUBSTITUTE(SUBSTITUTE(C396&amp;""," ",""),"*",""),4))</f>
        <v/>
      </c>
      <c r="P396" s="32" t="n">
        <f aca="false">IF(O396="",0,IFERROR(MATCH(O396,Vans!$D$2:$D$51,0),IFERROR(MATCH(VALUE(O396),Vans!$D$2:$D$51,0),0)))</f>
        <v>0</v>
      </c>
      <c r="Q396" s="32" t="str">
        <f aca="false">IF(P396=0,"",INDEX(Vans!$A$2:$A$51,P396)&amp;"")</f>
        <v/>
      </c>
      <c r="R396" s="32" t="str">
        <f aca="false">IF(A396="","",IF(TRIM(D396&amp;"")&lt;&gt;"",SUBSTITUTE(UPPER(TRIM(D396&amp;""))," ",""),SUBSTITUTE(UPPER(Q396)," ","")))</f>
        <v/>
      </c>
      <c r="S396" s="32" t="n">
        <f aca="false">IF(R396="",0,IFERROR(MATCH(R396,Vans!$G$2:$G$51,0),0))</f>
        <v>0</v>
      </c>
      <c r="T396" s="32" t="str">
        <f aca="false">IF(S396=0,"",INDEX(Vans!$B$2:$B$51,S396)&amp;"")</f>
        <v/>
      </c>
      <c r="U396" s="32" t="str">
        <f aca="false">IF(S396=0,"",INDEX(Vans!$C$2:$C$51,S396))</f>
        <v/>
      </c>
      <c r="V396" s="32" t="str">
        <f aca="false">IF(TRIM(F396&amp;"")="","",IF(ISNUMBER(SEARCH("adblue",F396)),"AdBlue",IF(OR(ISNUMBER(SEARCH("diesel",F396)),ISNUMBER(SEARCH("derv",F396)),ISNUMBER(SEARCH("ulsd",F396))),"Diesel",IF(OR(ISNUMBER(SEARCH("unleaded",F396)),ISNUMBER(SEARCH("petrol",F396)),ISNUMBER(SEARCH("ulp",F396))),"Petrol",IF(OR(ISNUMBER(SEARCH("electric",F396)),ISNUMBER(SEARCH("charg",F396)),ISNUMBER(SEARCH("kwh",F396))),"Electric","Other")))))</f>
        <v/>
      </c>
      <c r="W396" s="34" t="str">
        <f aca="false">IF(TRIM(B396&amp;"")&lt;&gt;"",IFERROR(MOD(B396*1,1),""),IF(A396="","",IFERROR(IF(MOD(A396*1,1)&gt;0,MOD(A396*1,1),""),"")))</f>
        <v/>
      </c>
      <c r="X396" s="35" t="str">
        <f aca="false">IF(A396="","",IFERROR(INT(A396*1),""))</f>
        <v/>
      </c>
      <c r="Y396" s="32" t="str">
        <f aca="false">IF(OR(X396="",NOT(OR(V396="Diesel",V396="Petrol"))),"",MAX(IF(O396="",0,COUNTIFS($O$2:$O$501,O396,$X$2:$X$501,X396,$V$2:$V$501,"Diesel")+COUNTIFS($O$2:$O$501,O396,$X$2:$X$501,X396,$V$2:$V$501,"Petrol")),IF(R396="",0,COUNTIFS($R$2:$R$501,R396,$X$2:$X$501,X396,$V$2:$V$501,"Diesel")+COUNTIFS($R$2:$R$501,R396,$X$2:$X$501,X396,$V$2:$V$501,"Petrol"))))</f>
        <v/>
      </c>
      <c r="Z396" s="32" t="str">
        <f aca="false">IF(OR(R396="",TRIM(I396&amp;"")="",NOT(OR(V396="Diesel",V396="Petrol"))),"",IFERROR(_xlfn.MAXIFS($I$2:$I$501,$R$2:$R$501,R396,$I$2:$I$501,"&lt;"&amp;I396,$V$2:$V$501,"&lt;&gt;AdBlue",$V$2:$V$501,"&lt;&gt;Other"),""))</f>
        <v/>
      </c>
      <c r="AA396" s="32" t="str">
        <f aca="false">IF(OR(Z396="",N(Z396)=0),"",I396-Z396)</f>
        <v/>
      </c>
      <c r="AB396" s="32" t="str">
        <f aca="false">IF(OR(R396="",TRIM(I396&amp;"")="",X396=""),"",IFERROR(_xlfn.MAXIFS($I$2:$I$501,$R$2:$R$501,R396,$X$2:$X$501,"&lt;"&amp;X396),""))</f>
        <v/>
      </c>
      <c r="AC396" s="32" t="str">
        <f aca="false">IF(V396="Other","Not fuel, ","")&amp;IFERROR(IF(AND(T396&lt;&gt;"",OR(AND(V396="Diesel",T396&lt;&gt;"Diesel"),AND(V396="Petrol",T396&lt;&gt;"Petrol",T396&lt;&gt;"Plug-in hybrid"),AND(V396="Electric",T396&lt;&gt;"Electric",T396&lt;&gt;"Plug-in hybrid"))),"Wrong fuel for this van, ",""),"")&amp;IFERROR(IF(AND(OR(V396="Diesel",V396="Petrol"),N(U396)&gt;0,G396*1&gt;N(U396)*(1+TankMargin)),"More than the tank holds, ",""),"")&amp;IF(AND(TRIM(D396&amp;"")&lt;&gt;"",Q396&lt;&gt;"",SUBSTITUTE(UPPER(Q396)," ","")&lt;&gt;R396),"Card used in another van, ","")&amp;IF(AND(TRIM(D396&amp;"")&lt;&gt;"",S396=0),"Not one of your vans, ","")&amp;IF(AND(A396&lt;&gt;"",R396="",O396&lt;&gt;"",P396=0),"Card not on your Vans list, ","")&amp;IF(N(Y396)&gt;1,"Filled twice that day, ","")&amp;IFERROR(IF(AND(AA396&lt;&gt;"",AA396&lt;MinMiles),"Only "&amp;TEXT(AA396,"#,##0")&amp;" miles since the previous fill, ",""),"")&amp;IFERROR(IF(AND(AB396&lt;&gt;"",N(AB396)&gt;0,I396*1&lt;N(AB396)),"Pump mileage lower than before, ",""),"")&amp;IFERROR(IF(AND(TRIM(I396&amp;"")&lt;&gt;"",TRIM(K396&amp;"")&lt;&gt;"",ABS(I396*1-K396*1)&gt;MileTolerance),"Pump mileage off from the odometer, ",""),"")&amp;IF(J396="No","No receipt from the driver, ","")&amp;IFERROR(IF(AND(W396&lt;&gt;"",OR(W396&lt;DayStart,W396&gt;DayEnd)),"Outside working hours, ",""),"")&amp;IFERROR(IF(AND(X396&lt;&gt;"",WEEKDAY(X396,2)=6,FlagSat="Yes"),"Saturday, ",""),"")&amp;IFERROR(IF(AND(X396&lt;&gt;"",WEEKDAY(X396,2)=7,FlagSun="Yes"),"Sunday, ",""),"")&amp;IF(AND(FlagPremium="Yes",OR(V396="Diesel",V396="Petrol"),OR(ISNUMBER(SEARCH("super",F396)),ISNUMBER(SEARCH("premium",F396)),ISNUMBER(SEARCH("ultimate",F396)),ISNUMBER(SEARCH("v-power",F396)),ISNUMBER(SEARCH("momentum",F396)),ISNUMBER(SEARCH("supreme",F396)))),"Premium fuel, ","")</f>
        <v/>
      </c>
      <c r="AD396" s="32" t="n">
        <f aca="false">IF(AC396="",0,1)</f>
        <v>0</v>
      </c>
      <c r="AE396" s="32" t="n">
        <f aca="false">IF(A396="",0,1)</f>
        <v>0</v>
      </c>
    </row>
    <row r="397" customFormat="false" ht="15" hidden="false" customHeight="false" outlineLevel="0" collapsed="false">
      <c r="A397" s="24"/>
      <c r="B397" s="25"/>
      <c r="C397" s="21"/>
      <c r="D397" s="19"/>
      <c r="E397" s="19"/>
      <c r="F397" s="19"/>
      <c r="G397" s="26"/>
      <c r="H397" s="27"/>
      <c r="I397" s="28"/>
      <c r="J397" s="19"/>
      <c r="K397" s="28"/>
      <c r="L397" s="29" t="str">
        <f aca="false">IF(AC397="","",LEFT(AC397,LEN(AC397)-2))</f>
        <v/>
      </c>
      <c r="M397" s="30"/>
      <c r="N397" s="30"/>
      <c r="O397" s="32" t="str">
        <f aca="false">IF(TRIM(C397&amp;"")="","",RIGHT(SUBSTITUTE(SUBSTITUTE(C397&amp;""," ",""),"*",""),4))</f>
        <v/>
      </c>
      <c r="P397" s="32" t="n">
        <f aca="false">IF(O397="",0,IFERROR(MATCH(O397,Vans!$D$2:$D$51,0),IFERROR(MATCH(VALUE(O397),Vans!$D$2:$D$51,0),0)))</f>
        <v>0</v>
      </c>
      <c r="Q397" s="32" t="str">
        <f aca="false">IF(P397=0,"",INDEX(Vans!$A$2:$A$51,P397)&amp;"")</f>
        <v/>
      </c>
      <c r="R397" s="32" t="str">
        <f aca="false">IF(A397="","",IF(TRIM(D397&amp;"")&lt;&gt;"",SUBSTITUTE(UPPER(TRIM(D397&amp;""))," ",""),SUBSTITUTE(UPPER(Q397)," ","")))</f>
        <v/>
      </c>
      <c r="S397" s="32" t="n">
        <f aca="false">IF(R397="",0,IFERROR(MATCH(R397,Vans!$G$2:$G$51,0),0))</f>
        <v>0</v>
      </c>
      <c r="T397" s="32" t="str">
        <f aca="false">IF(S397=0,"",INDEX(Vans!$B$2:$B$51,S397)&amp;"")</f>
        <v/>
      </c>
      <c r="U397" s="32" t="str">
        <f aca="false">IF(S397=0,"",INDEX(Vans!$C$2:$C$51,S397))</f>
        <v/>
      </c>
      <c r="V397" s="32" t="str">
        <f aca="false">IF(TRIM(F397&amp;"")="","",IF(ISNUMBER(SEARCH("adblue",F397)),"AdBlue",IF(OR(ISNUMBER(SEARCH("diesel",F397)),ISNUMBER(SEARCH("derv",F397)),ISNUMBER(SEARCH("ulsd",F397))),"Diesel",IF(OR(ISNUMBER(SEARCH("unleaded",F397)),ISNUMBER(SEARCH("petrol",F397)),ISNUMBER(SEARCH("ulp",F397))),"Petrol",IF(OR(ISNUMBER(SEARCH("electric",F397)),ISNUMBER(SEARCH("charg",F397)),ISNUMBER(SEARCH("kwh",F397))),"Electric","Other")))))</f>
        <v/>
      </c>
      <c r="W397" s="34" t="str">
        <f aca="false">IF(TRIM(B397&amp;"")&lt;&gt;"",IFERROR(MOD(B397*1,1),""),IF(A397="","",IFERROR(IF(MOD(A397*1,1)&gt;0,MOD(A397*1,1),""),"")))</f>
        <v/>
      </c>
      <c r="X397" s="35" t="str">
        <f aca="false">IF(A397="","",IFERROR(INT(A397*1),""))</f>
        <v/>
      </c>
      <c r="Y397" s="32" t="str">
        <f aca="false">IF(OR(X397="",NOT(OR(V397="Diesel",V397="Petrol"))),"",MAX(IF(O397="",0,COUNTIFS($O$2:$O$501,O397,$X$2:$X$501,X397,$V$2:$V$501,"Diesel")+COUNTIFS($O$2:$O$501,O397,$X$2:$X$501,X397,$V$2:$V$501,"Petrol")),IF(R397="",0,COUNTIFS($R$2:$R$501,R397,$X$2:$X$501,X397,$V$2:$V$501,"Diesel")+COUNTIFS($R$2:$R$501,R397,$X$2:$X$501,X397,$V$2:$V$501,"Petrol"))))</f>
        <v/>
      </c>
      <c r="Z397" s="32" t="str">
        <f aca="false">IF(OR(R397="",TRIM(I397&amp;"")="",NOT(OR(V397="Diesel",V397="Petrol"))),"",IFERROR(_xlfn.MAXIFS($I$2:$I$501,$R$2:$R$501,R397,$I$2:$I$501,"&lt;"&amp;I397,$V$2:$V$501,"&lt;&gt;AdBlue",$V$2:$V$501,"&lt;&gt;Other"),""))</f>
        <v/>
      </c>
      <c r="AA397" s="32" t="str">
        <f aca="false">IF(OR(Z397="",N(Z397)=0),"",I397-Z397)</f>
        <v/>
      </c>
      <c r="AB397" s="32" t="str">
        <f aca="false">IF(OR(R397="",TRIM(I397&amp;"")="",X397=""),"",IFERROR(_xlfn.MAXIFS($I$2:$I$501,$R$2:$R$501,R397,$X$2:$X$501,"&lt;"&amp;X397),""))</f>
        <v/>
      </c>
      <c r="AC397" s="32" t="str">
        <f aca="false">IF(V397="Other","Not fuel, ","")&amp;IFERROR(IF(AND(T397&lt;&gt;"",OR(AND(V397="Diesel",T397&lt;&gt;"Diesel"),AND(V397="Petrol",T397&lt;&gt;"Petrol",T397&lt;&gt;"Plug-in hybrid"),AND(V397="Electric",T397&lt;&gt;"Electric",T397&lt;&gt;"Plug-in hybrid"))),"Wrong fuel for this van, ",""),"")&amp;IFERROR(IF(AND(OR(V397="Diesel",V397="Petrol"),N(U397)&gt;0,G397*1&gt;N(U397)*(1+TankMargin)),"More than the tank holds, ",""),"")&amp;IF(AND(TRIM(D397&amp;"")&lt;&gt;"",Q397&lt;&gt;"",SUBSTITUTE(UPPER(Q397)," ","")&lt;&gt;R397),"Card used in another van, ","")&amp;IF(AND(TRIM(D397&amp;"")&lt;&gt;"",S397=0),"Not one of your vans, ","")&amp;IF(AND(A397&lt;&gt;"",R397="",O397&lt;&gt;"",P397=0),"Card not on your Vans list, ","")&amp;IF(N(Y397)&gt;1,"Filled twice that day, ","")&amp;IFERROR(IF(AND(AA397&lt;&gt;"",AA397&lt;MinMiles),"Only "&amp;TEXT(AA397,"#,##0")&amp;" miles since the previous fill, ",""),"")&amp;IFERROR(IF(AND(AB397&lt;&gt;"",N(AB397)&gt;0,I397*1&lt;N(AB397)),"Pump mileage lower than before, ",""),"")&amp;IFERROR(IF(AND(TRIM(I397&amp;"")&lt;&gt;"",TRIM(K397&amp;"")&lt;&gt;"",ABS(I397*1-K397*1)&gt;MileTolerance),"Pump mileage off from the odometer, ",""),"")&amp;IF(J397="No","No receipt from the driver, ","")&amp;IFERROR(IF(AND(W397&lt;&gt;"",OR(W397&lt;DayStart,W397&gt;DayEnd)),"Outside working hours, ",""),"")&amp;IFERROR(IF(AND(X397&lt;&gt;"",WEEKDAY(X397,2)=6,FlagSat="Yes"),"Saturday, ",""),"")&amp;IFERROR(IF(AND(X397&lt;&gt;"",WEEKDAY(X397,2)=7,FlagSun="Yes"),"Sunday, ",""),"")&amp;IF(AND(FlagPremium="Yes",OR(V397="Diesel",V397="Petrol"),OR(ISNUMBER(SEARCH("super",F397)),ISNUMBER(SEARCH("premium",F397)),ISNUMBER(SEARCH("ultimate",F397)),ISNUMBER(SEARCH("v-power",F397)),ISNUMBER(SEARCH("momentum",F397)),ISNUMBER(SEARCH("supreme",F397)))),"Premium fuel, ","")</f>
        <v/>
      </c>
      <c r="AD397" s="32" t="n">
        <f aca="false">IF(AC397="",0,1)</f>
        <v>0</v>
      </c>
      <c r="AE397" s="32" t="n">
        <f aca="false">IF(A397="",0,1)</f>
        <v>0</v>
      </c>
    </row>
    <row r="398" customFormat="false" ht="15" hidden="false" customHeight="false" outlineLevel="0" collapsed="false">
      <c r="A398" s="24"/>
      <c r="B398" s="25"/>
      <c r="C398" s="21"/>
      <c r="D398" s="19"/>
      <c r="E398" s="19"/>
      <c r="F398" s="19"/>
      <c r="G398" s="26"/>
      <c r="H398" s="27"/>
      <c r="I398" s="28"/>
      <c r="J398" s="19"/>
      <c r="K398" s="28"/>
      <c r="L398" s="29" t="str">
        <f aca="false">IF(AC398="","",LEFT(AC398,LEN(AC398)-2))</f>
        <v/>
      </c>
      <c r="M398" s="30"/>
      <c r="N398" s="30"/>
      <c r="O398" s="32" t="str">
        <f aca="false">IF(TRIM(C398&amp;"")="","",RIGHT(SUBSTITUTE(SUBSTITUTE(C398&amp;""," ",""),"*",""),4))</f>
        <v/>
      </c>
      <c r="P398" s="32" t="n">
        <f aca="false">IF(O398="",0,IFERROR(MATCH(O398,Vans!$D$2:$D$51,0),IFERROR(MATCH(VALUE(O398),Vans!$D$2:$D$51,0),0)))</f>
        <v>0</v>
      </c>
      <c r="Q398" s="32" t="str">
        <f aca="false">IF(P398=0,"",INDEX(Vans!$A$2:$A$51,P398)&amp;"")</f>
        <v/>
      </c>
      <c r="R398" s="32" t="str">
        <f aca="false">IF(A398="","",IF(TRIM(D398&amp;"")&lt;&gt;"",SUBSTITUTE(UPPER(TRIM(D398&amp;""))," ",""),SUBSTITUTE(UPPER(Q398)," ","")))</f>
        <v/>
      </c>
      <c r="S398" s="32" t="n">
        <f aca="false">IF(R398="",0,IFERROR(MATCH(R398,Vans!$G$2:$G$51,0),0))</f>
        <v>0</v>
      </c>
      <c r="T398" s="32" t="str">
        <f aca="false">IF(S398=0,"",INDEX(Vans!$B$2:$B$51,S398)&amp;"")</f>
        <v/>
      </c>
      <c r="U398" s="32" t="str">
        <f aca="false">IF(S398=0,"",INDEX(Vans!$C$2:$C$51,S398))</f>
        <v/>
      </c>
      <c r="V398" s="32" t="str">
        <f aca="false">IF(TRIM(F398&amp;"")="","",IF(ISNUMBER(SEARCH("adblue",F398)),"AdBlue",IF(OR(ISNUMBER(SEARCH("diesel",F398)),ISNUMBER(SEARCH("derv",F398)),ISNUMBER(SEARCH("ulsd",F398))),"Diesel",IF(OR(ISNUMBER(SEARCH("unleaded",F398)),ISNUMBER(SEARCH("petrol",F398)),ISNUMBER(SEARCH("ulp",F398))),"Petrol",IF(OR(ISNUMBER(SEARCH("electric",F398)),ISNUMBER(SEARCH("charg",F398)),ISNUMBER(SEARCH("kwh",F398))),"Electric","Other")))))</f>
        <v/>
      </c>
      <c r="W398" s="34" t="str">
        <f aca="false">IF(TRIM(B398&amp;"")&lt;&gt;"",IFERROR(MOD(B398*1,1),""),IF(A398="","",IFERROR(IF(MOD(A398*1,1)&gt;0,MOD(A398*1,1),""),"")))</f>
        <v/>
      </c>
      <c r="X398" s="35" t="str">
        <f aca="false">IF(A398="","",IFERROR(INT(A398*1),""))</f>
        <v/>
      </c>
      <c r="Y398" s="32" t="str">
        <f aca="false">IF(OR(X398="",NOT(OR(V398="Diesel",V398="Petrol"))),"",MAX(IF(O398="",0,COUNTIFS($O$2:$O$501,O398,$X$2:$X$501,X398,$V$2:$V$501,"Diesel")+COUNTIFS($O$2:$O$501,O398,$X$2:$X$501,X398,$V$2:$V$501,"Petrol")),IF(R398="",0,COUNTIFS($R$2:$R$501,R398,$X$2:$X$501,X398,$V$2:$V$501,"Diesel")+COUNTIFS($R$2:$R$501,R398,$X$2:$X$501,X398,$V$2:$V$501,"Petrol"))))</f>
        <v/>
      </c>
      <c r="Z398" s="32" t="str">
        <f aca="false">IF(OR(R398="",TRIM(I398&amp;"")="",NOT(OR(V398="Diesel",V398="Petrol"))),"",IFERROR(_xlfn.MAXIFS($I$2:$I$501,$R$2:$R$501,R398,$I$2:$I$501,"&lt;"&amp;I398,$V$2:$V$501,"&lt;&gt;AdBlue",$V$2:$V$501,"&lt;&gt;Other"),""))</f>
        <v/>
      </c>
      <c r="AA398" s="32" t="str">
        <f aca="false">IF(OR(Z398="",N(Z398)=0),"",I398-Z398)</f>
        <v/>
      </c>
      <c r="AB398" s="32" t="str">
        <f aca="false">IF(OR(R398="",TRIM(I398&amp;"")="",X398=""),"",IFERROR(_xlfn.MAXIFS($I$2:$I$501,$R$2:$R$501,R398,$X$2:$X$501,"&lt;"&amp;X398),""))</f>
        <v/>
      </c>
      <c r="AC398" s="32" t="str">
        <f aca="false">IF(V398="Other","Not fuel, ","")&amp;IFERROR(IF(AND(T398&lt;&gt;"",OR(AND(V398="Diesel",T398&lt;&gt;"Diesel"),AND(V398="Petrol",T398&lt;&gt;"Petrol",T398&lt;&gt;"Plug-in hybrid"),AND(V398="Electric",T398&lt;&gt;"Electric",T398&lt;&gt;"Plug-in hybrid"))),"Wrong fuel for this van, ",""),"")&amp;IFERROR(IF(AND(OR(V398="Diesel",V398="Petrol"),N(U398)&gt;0,G398*1&gt;N(U398)*(1+TankMargin)),"More than the tank holds, ",""),"")&amp;IF(AND(TRIM(D398&amp;"")&lt;&gt;"",Q398&lt;&gt;"",SUBSTITUTE(UPPER(Q398)," ","")&lt;&gt;R398),"Card used in another van, ","")&amp;IF(AND(TRIM(D398&amp;"")&lt;&gt;"",S398=0),"Not one of your vans, ","")&amp;IF(AND(A398&lt;&gt;"",R398="",O398&lt;&gt;"",P398=0),"Card not on your Vans list, ","")&amp;IF(N(Y398)&gt;1,"Filled twice that day, ","")&amp;IFERROR(IF(AND(AA398&lt;&gt;"",AA398&lt;MinMiles),"Only "&amp;TEXT(AA398,"#,##0")&amp;" miles since the previous fill, ",""),"")&amp;IFERROR(IF(AND(AB398&lt;&gt;"",N(AB398)&gt;0,I398*1&lt;N(AB398)),"Pump mileage lower than before, ",""),"")&amp;IFERROR(IF(AND(TRIM(I398&amp;"")&lt;&gt;"",TRIM(K398&amp;"")&lt;&gt;"",ABS(I398*1-K398*1)&gt;MileTolerance),"Pump mileage off from the odometer, ",""),"")&amp;IF(J398="No","No receipt from the driver, ","")&amp;IFERROR(IF(AND(W398&lt;&gt;"",OR(W398&lt;DayStart,W398&gt;DayEnd)),"Outside working hours, ",""),"")&amp;IFERROR(IF(AND(X398&lt;&gt;"",WEEKDAY(X398,2)=6,FlagSat="Yes"),"Saturday, ",""),"")&amp;IFERROR(IF(AND(X398&lt;&gt;"",WEEKDAY(X398,2)=7,FlagSun="Yes"),"Sunday, ",""),"")&amp;IF(AND(FlagPremium="Yes",OR(V398="Diesel",V398="Petrol"),OR(ISNUMBER(SEARCH("super",F398)),ISNUMBER(SEARCH("premium",F398)),ISNUMBER(SEARCH("ultimate",F398)),ISNUMBER(SEARCH("v-power",F398)),ISNUMBER(SEARCH("momentum",F398)),ISNUMBER(SEARCH("supreme",F398)))),"Premium fuel, ","")</f>
        <v/>
      </c>
      <c r="AD398" s="32" t="n">
        <f aca="false">IF(AC398="",0,1)</f>
        <v>0</v>
      </c>
      <c r="AE398" s="32" t="n">
        <f aca="false">IF(A398="",0,1)</f>
        <v>0</v>
      </c>
    </row>
    <row r="399" customFormat="false" ht="15" hidden="false" customHeight="false" outlineLevel="0" collapsed="false">
      <c r="A399" s="24"/>
      <c r="B399" s="25"/>
      <c r="C399" s="21"/>
      <c r="D399" s="19"/>
      <c r="E399" s="19"/>
      <c r="F399" s="19"/>
      <c r="G399" s="26"/>
      <c r="H399" s="27"/>
      <c r="I399" s="28"/>
      <c r="J399" s="19"/>
      <c r="K399" s="28"/>
      <c r="L399" s="29" t="str">
        <f aca="false">IF(AC399="","",LEFT(AC399,LEN(AC399)-2))</f>
        <v/>
      </c>
      <c r="M399" s="30"/>
      <c r="N399" s="30"/>
      <c r="O399" s="32" t="str">
        <f aca="false">IF(TRIM(C399&amp;"")="","",RIGHT(SUBSTITUTE(SUBSTITUTE(C399&amp;""," ",""),"*",""),4))</f>
        <v/>
      </c>
      <c r="P399" s="32" t="n">
        <f aca="false">IF(O399="",0,IFERROR(MATCH(O399,Vans!$D$2:$D$51,0),IFERROR(MATCH(VALUE(O399),Vans!$D$2:$D$51,0),0)))</f>
        <v>0</v>
      </c>
      <c r="Q399" s="32" t="str">
        <f aca="false">IF(P399=0,"",INDEX(Vans!$A$2:$A$51,P399)&amp;"")</f>
        <v/>
      </c>
      <c r="R399" s="32" t="str">
        <f aca="false">IF(A399="","",IF(TRIM(D399&amp;"")&lt;&gt;"",SUBSTITUTE(UPPER(TRIM(D399&amp;""))," ",""),SUBSTITUTE(UPPER(Q399)," ","")))</f>
        <v/>
      </c>
      <c r="S399" s="32" t="n">
        <f aca="false">IF(R399="",0,IFERROR(MATCH(R399,Vans!$G$2:$G$51,0),0))</f>
        <v>0</v>
      </c>
      <c r="T399" s="32" t="str">
        <f aca="false">IF(S399=0,"",INDEX(Vans!$B$2:$B$51,S399)&amp;"")</f>
        <v/>
      </c>
      <c r="U399" s="32" t="str">
        <f aca="false">IF(S399=0,"",INDEX(Vans!$C$2:$C$51,S399))</f>
        <v/>
      </c>
      <c r="V399" s="32" t="str">
        <f aca="false">IF(TRIM(F399&amp;"")="","",IF(ISNUMBER(SEARCH("adblue",F399)),"AdBlue",IF(OR(ISNUMBER(SEARCH("diesel",F399)),ISNUMBER(SEARCH("derv",F399)),ISNUMBER(SEARCH("ulsd",F399))),"Diesel",IF(OR(ISNUMBER(SEARCH("unleaded",F399)),ISNUMBER(SEARCH("petrol",F399)),ISNUMBER(SEARCH("ulp",F399))),"Petrol",IF(OR(ISNUMBER(SEARCH("electric",F399)),ISNUMBER(SEARCH("charg",F399)),ISNUMBER(SEARCH("kwh",F399))),"Electric","Other")))))</f>
        <v/>
      </c>
      <c r="W399" s="34" t="str">
        <f aca="false">IF(TRIM(B399&amp;"")&lt;&gt;"",IFERROR(MOD(B399*1,1),""),IF(A399="","",IFERROR(IF(MOD(A399*1,1)&gt;0,MOD(A399*1,1),""),"")))</f>
        <v/>
      </c>
      <c r="X399" s="35" t="str">
        <f aca="false">IF(A399="","",IFERROR(INT(A399*1),""))</f>
        <v/>
      </c>
      <c r="Y399" s="32" t="str">
        <f aca="false">IF(OR(X399="",NOT(OR(V399="Diesel",V399="Petrol"))),"",MAX(IF(O399="",0,COUNTIFS($O$2:$O$501,O399,$X$2:$X$501,X399,$V$2:$V$501,"Diesel")+COUNTIFS($O$2:$O$501,O399,$X$2:$X$501,X399,$V$2:$V$501,"Petrol")),IF(R399="",0,COUNTIFS($R$2:$R$501,R399,$X$2:$X$501,X399,$V$2:$V$501,"Diesel")+COUNTIFS($R$2:$R$501,R399,$X$2:$X$501,X399,$V$2:$V$501,"Petrol"))))</f>
        <v/>
      </c>
      <c r="Z399" s="32" t="str">
        <f aca="false">IF(OR(R399="",TRIM(I399&amp;"")="",NOT(OR(V399="Diesel",V399="Petrol"))),"",IFERROR(_xlfn.MAXIFS($I$2:$I$501,$R$2:$R$501,R399,$I$2:$I$501,"&lt;"&amp;I399,$V$2:$V$501,"&lt;&gt;AdBlue",$V$2:$V$501,"&lt;&gt;Other"),""))</f>
        <v/>
      </c>
      <c r="AA399" s="32" t="str">
        <f aca="false">IF(OR(Z399="",N(Z399)=0),"",I399-Z399)</f>
        <v/>
      </c>
      <c r="AB399" s="32" t="str">
        <f aca="false">IF(OR(R399="",TRIM(I399&amp;"")="",X399=""),"",IFERROR(_xlfn.MAXIFS($I$2:$I$501,$R$2:$R$501,R399,$X$2:$X$501,"&lt;"&amp;X399),""))</f>
        <v/>
      </c>
      <c r="AC399" s="32" t="str">
        <f aca="false">IF(V399="Other","Not fuel, ","")&amp;IFERROR(IF(AND(T399&lt;&gt;"",OR(AND(V399="Diesel",T399&lt;&gt;"Diesel"),AND(V399="Petrol",T399&lt;&gt;"Petrol",T399&lt;&gt;"Plug-in hybrid"),AND(V399="Electric",T399&lt;&gt;"Electric",T399&lt;&gt;"Plug-in hybrid"))),"Wrong fuel for this van, ",""),"")&amp;IFERROR(IF(AND(OR(V399="Diesel",V399="Petrol"),N(U399)&gt;0,G399*1&gt;N(U399)*(1+TankMargin)),"More than the tank holds, ",""),"")&amp;IF(AND(TRIM(D399&amp;"")&lt;&gt;"",Q399&lt;&gt;"",SUBSTITUTE(UPPER(Q399)," ","")&lt;&gt;R399),"Card used in another van, ","")&amp;IF(AND(TRIM(D399&amp;"")&lt;&gt;"",S399=0),"Not one of your vans, ","")&amp;IF(AND(A399&lt;&gt;"",R399="",O399&lt;&gt;"",P399=0),"Card not on your Vans list, ","")&amp;IF(N(Y399)&gt;1,"Filled twice that day, ","")&amp;IFERROR(IF(AND(AA399&lt;&gt;"",AA399&lt;MinMiles),"Only "&amp;TEXT(AA399,"#,##0")&amp;" miles since the previous fill, ",""),"")&amp;IFERROR(IF(AND(AB399&lt;&gt;"",N(AB399)&gt;0,I399*1&lt;N(AB399)),"Pump mileage lower than before, ",""),"")&amp;IFERROR(IF(AND(TRIM(I399&amp;"")&lt;&gt;"",TRIM(K399&amp;"")&lt;&gt;"",ABS(I399*1-K399*1)&gt;MileTolerance),"Pump mileage off from the odometer, ",""),"")&amp;IF(J399="No","No receipt from the driver, ","")&amp;IFERROR(IF(AND(W399&lt;&gt;"",OR(W399&lt;DayStart,W399&gt;DayEnd)),"Outside working hours, ",""),"")&amp;IFERROR(IF(AND(X399&lt;&gt;"",WEEKDAY(X399,2)=6,FlagSat="Yes"),"Saturday, ",""),"")&amp;IFERROR(IF(AND(X399&lt;&gt;"",WEEKDAY(X399,2)=7,FlagSun="Yes"),"Sunday, ",""),"")&amp;IF(AND(FlagPremium="Yes",OR(V399="Diesel",V399="Petrol"),OR(ISNUMBER(SEARCH("super",F399)),ISNUMBER(SEARCH("premium",F399)),ISNUMBER(SEARCH("ultimate",F399)),ISNUMBER(SEARCH("v-power",F399)),ISNUMBER(SEARCH("momentum",F399)),ISNUMBER(SEARCH("supreme",F399)))),"Premium fuel, ","")</f>
        <v/>
      </c>
      <c r="AD399" s="32" t="n">
        <f aca="false">IF(AC399="",0,1)</f>
        <v>0</v>
      </c>
      <c r="AE399" s="32" t="n">
        <f aca="false">IF(A399="",0,1)</f>
        <v>0</v>
      </c>
    </row>
    <row r="400" customFormat="false" ht="15" hidden="false" customHeight="false" outlineLevel="0" collapsed="false">
      <c r="A400" s="24"/>
      <c r="B400" s="25"/>
      <c r="C400" s="21"/>
      <c r="D400" s="19"/>
      <c r="E400" s="19"/>
      <c r="F400" s="19"/>
      <c r="G400" s="26"/>
      <c r="H400" s="27"/>
      <c r="I400" s="28"/>
      <c r="J400" s="19"/>
      <c r="K400" s="28"/>
      <c r="L400" s="29" t="str">
        <f aca="false">IF(AC400="","",LEFT(AC400,LEN(AC400)-2))</f>
        <v/>
      </c>
      <c r="M400" s="30"/>
      <c r="N400" s="30"/>
      <c r="O400" s="32" t="str">
        <f aca="false">IF(TRIM(C400&amp;"")="","",RIGHT(SUBSTITUTE(SUBSTITUTE(C400&amp;""," ",""),"*",""),4))</f>
        <v/>
      </c>
      <c r="P400" s="32" t="n">
        <f aca="false">IF(O400="",0,IFERROR(MATCH(O400,Vans!$D$2:$D$51,0),IFERROR(MATCH(VALUE(O400),Vans!$D$2:$D$51,0),0)))</f>
        <v>0</v>
      </c>
      <c r="Q400" s="32" t="str">
        <f aca="false">IF(P400=0,"",INDEX(Vans!$A$2:$A$51,P400)&amp;"")</f>
        <v/>
      </c>
      <c r="R400" s="32" t="str">
        <f aca="false">IF(A400="","",IF(TRIM(D400&amp;"")&lt;&gt;"",SUBSTITUTE(UPPER(TRIM(D400&amp;""))," ",""),SUBSTITUTE(UPPER(Q400)," ","")))</f>
        <v/>
      </c>
      <c r="S400" s="32" t="n">
        <f aca="false">IF(R400="",0,IFERROR(MATCH(R400,Vans!$G$2:$G$51,0),0))</f>
        <v>0</v>
      </c>
      <c r="T400" s="32" t="str">
        <f aca="false">IF(S400=0,"",INDEX(Vans!$B$2:$B$51,S400)&amp;"")</f>
        <v/>
      </c>
      <c r="U400" s="32" t="str">
        <f aca="false">IF(S400=0,"",INDEX(Vans!$C$2:$C$51,S400))</f>
        <v/>
      </c>
      <c r="V400" s="32" t="str">
        <f aca="false">IF(TRIM(F400&amp;"")="","",IF(ISNUMBER(SEARCH("adblue",F400)),"AdBlue",IF(OR(ISNUMBER(SEARCH("diesel",F400)),ISNUMBER(SEARCH("derv",F400)),ISNUMBER(SEARCH("ulsd",F400))),"Diesel",IF(OR(ISNUMBER(SEARCH("unleaded",F400)),ISNUMBER(SEARCH("petrol",F400)),ISNUMBER(SEARCH("ulp",F400))),"Petrol",IF(OR(ISNUMBER(SEARCH("electric",F400)),ISNUMBER(SEARCH("charg",F400)),ISNUMBER(SEARCH("kwh",F400))),"Electric","Other")))))</f>
        <v/>
      </c>
      <c r="W400" s="34" t="str">
        <f aca="false">IF(TRIM(B400&amp;"")&lt;&gt;"",IFERROR(MOD(B400*1,1),""),IF(A400="","",IFERROR(IF(MOD(A400*1,1)&gt;0,MOD(A400*1,1),""),"")))</f>
        <v/>
      </c>
      <c r="X400" s="35" t="str">
        <f aca="false">IF(A400="","",IFERROR(INT(A400*1),""))</f>
        <v/>
      </c>
      <c r="Y400" s="32" t="str">
        <f aca="false">IF(OR(X400="",NOT(OR(V400="Diesel",V400="Petrol"))),"",MAX(IF(O400="",0,COUNTIFS($O$2:$O$501,O400,$X$2:$X$501,X400,$V$2:$V$501,"Diesel")+COUNTIFS($O$2:$O$501,O400,$X$2:$X$501,X400,$V$2:$V$501,"Petrol")),IF(R400="",0,COUNTIFS($R$2:$R$501,R400,$X$2:$X$501,X400,$V$2:$V$501,"Diesel")+COUNTIFS($R$2:$R$501,R400,$X$2:$X$501,X400,$V$2:$V$501,"Petrol"))))</f>
        <v/>
      </c>
      <c r="Z400" s="32" t="str">
        <f aca="false">IF(OR(R400="",TRIM(I400&amp;"")="",NOT(OR(V400="Diesel",V400="Petrol"))),"",IFERROR(_xlfn.MAXIFS($I$2:$I$501,$R$2:$R$501,R400,$I$2:$I$501,"&lt;"&amp;I400,$V$2:$V$501,"&lt;&gt;AdBlue",$V$2:$V$501,"&lt;&gt;Other"),""))</f>
        <v/>
      </c>
      <c r="AA400" s="32" t="str">
        <f aca="false">IF(OR(Z400="",N(Z400)=0),"",I400-Z400)</f>
        <v/>
      </c>
      <c r="AB400" s="32" t="str">
        <f aca="false">IF(OR(R400="",TRIM(I400&amp;"")="",X400=""),"",IFERROR(_xlfn.MAXIFS($I$2:$I$501,$R$2:$R$501,R400,$X$2:$X$501,"&lt;"&amp;X400),""))</f>
        <v/>
      </c>
      <c r="AC400" s="32" t="str">
        <f aca="false">IF(V400="Other","Not fuel, ","")&amp;IFERROR(IF(AND(T400&lt;&gt;"",OR(AND(V400="Diesel",T400&lt;&gt;"Diesel"),AND(V400="Petrol",T400&lt;&gt;"Petrol",T400&lt;&gt;"Plug-in hybrid"),AND(V400="Electric",T400&lt;&gt;"Electric",T400&lt;&gt;"Plug-in hybrid"))),"Wrong fuel for this van, ",""),"")&amp;IFERROR(IF(AND(OR(V400="Diesel",V400="Petrol"),N(U400)&gt;0,G400*1&gt;N(U400)*(1+TankMargin)),"More than the tank holds, ",""),"")&amp;IF(AND(TRIM(D400&amp;"")&lt;&gt;"",Q400&lt;&gt;"",SUBSTITUTE(UPPER(Q400)," ","")&lt;&gt;R400),"Card used in another van, ","")&amp;IF(AND(TRIM(D400&amp;"")&lt;&gt;"",S400=0),"Not one of your vans, ","")&amp;IF(AND(A400&lt;&gt;"",R400="",O400&lt;&gt;"",P400=0),"Card not on your Vans list, ","")&amp;IF(N(Y400)&gt;1,"Filled twice that day, ","")&amp;IFERROR(IF(AND(AA400&lt;&gt;"",AA400&lt;MinMiles),"Only "&amp;TEXT(AA400,"#,##0")&amp;" miles since the previous fill, ",""),"")&amp;IFERROR(IF(AND(AB400&lt;&gt;"",N(AB400)&gt;0,I400*1&lt;N(AB400)),"Pump mileage lower than before, ",""),"")&amp;IFERROR(IF(AND(TRIM(I400&amp;"")&lt;&gt;"",TRIM(K400&amp;"")&lt;&gt;"",ABS(I400*1-K400*1)&gt;MileTolerance),"Pump mileage off from the odometer, ",""),"")&amp;IF(J400="No","No receipt from the driver, ","")&amp;IFERROR(IF(AND(W400&lt;&gt;"",OR(W400&lt;DayStart,W400&gt;DayEnd)),"Outside working hours, ",""),"")&amp;IFERROR(IF(AND(X400&lt;&gt;"",WEEKDAY(X400,2)=6,FlagSat="Yes"),"Saturday, ",""),"")&amp;IFERROR(IF(AND(X400&lt;&gt;"",WEEKDAY(X400,2)=7,FlagSun="Yes"),"Sunday, ",""),"")&amp;IF(AND(FlagPremium="Yes",OR(V400="Diesel",V400="Petrol"),OR(ISNUMBER(SEARCH("super",F400)),ISNUMBER(SEARCH("premium",F400)),ISNUMBER(SEARCH("ultimate",F400)),ISNUMBER(SEARCH("v-power",F400)),ISNUMBER(SEARCH("momentum",F400)),ISNUMBER(SEARCH("supreme",F400)))),"Premium fuel, ","")</f>
        <v/>
      </c>
      <c r="AD400" s="32" t="n">
        <f aca="false">IF(AC400="",0,1)</f>
        <v>0</v>
      </c>
      <c r="AE400" s="32" t="n">
        <f aca="false">IF(A400="",0,1)</f>
        <v>0</v>
      </c>
    </row>
    <row r="401" customFormat="false" ht="15" hidden="false" customHeight="false" outlineLevel="0" collapsed="false">
      <c r="A401" s="24"/>
      <c r="B401" s="25"/>
      <c r="C401" s="21"/>
      <c r="D401" s="19"/>
      <c r="E401" s="19"/>
      <c r="F401" s="19"/>
      <c r="G401" s="26"/>
      <c r="H401" s="27"/>
      <c r="I401" s="28"/>
      <c r="J401" s="19"/>
      <c r="K401" s="28"/>
      <c r="L401" s="29" t="str">
        <f aca="false">IF(AC401="","",LEFT(AC401,LEN(AC401)-2))</f>
        <v/>
      </c>
      <c r="M401" s="30"/>
      <c r="N401" s="30"/>
      <c r="O401" s="32" t="str">
        <f aca="false">IF(TRIM(C401&amp;"")="","",RIGHT(SUBSTITUTE(SUBSTITUTE(C401&amp;""," ",""),"*",""),4))</f>
        <v/>
      </c>
      <c r="P401" s="32" t="n">
        <f aca="false">IF(O401="",0,IFERROR(MATCH(O401,Vans!$D$2:$D$51,0),IFERROR(MATCH(VALUE(O401),Vans!$D$2:$D$51,0),0)))</f>
        <v>0</v>
      </c>
      <c r="Q401" s="32" t="str">
        <f aca="false">IF(P401=0,"",INDEX(Vans!$A$2:$A$51,P401)&amp;"")</f>
        <v/>
      </c>
      <c r="R401" s="32" t="str">
        <f aca="false">IF(A401="","",IF(TRIM(D401&amp;"")&lt;&gt;"",SUBSTITUTE(UPPER(TRIM(D401&amp;""))," ",""),SUBSTITUTE(UPPER(Q401)," ","")))</f>
        <v/>
      </c>
      <c r="S401" s="32" t="n">
        <f aca="false">IF(R401="",0,IFERROR(MATCH(R401,Vans!$G$2:$G$51,0),0))</f>
        <v>0</v>
      </c>
      <c r="T401" s="32" t="str">
        <f aca="false">IF(S401=0,"",INDEX(Vans!$B$2:$B$51,S401)&amp;"")</f>
        <v/>
      </c>
      <c r="U401" s="32" t="str">
        <f aca="false">IF(S401=0,"",INDEX(Vans!$C$2:$C$51,S401))</f>
        <v/>
      </c>
      <c r="V401" s="32" t="str">
        <f aca="false">IF(TRIM(F401&amp;"")="","",IF(ISNUMBER(SEARCH("adblue",F401)),"AdBlue",IF(OR(ISNUMBER(SEARCH("diesel",F401)),ISNUMBER(SEARCH("derv",F401)),ISNUMBER(SEARCH("ulsd",F401))),"Diesel",IF(OR(ISNUMBER(SEARCH("unleaded",F401)),ISNUMBER(SEARCH("petrol",F401)),ISNUMBER(SEARCH("ulp",F401))),"Petrol",IF(OR(ISNUMBER(SEARCH("electric",F401)),ISNUMBER(SEARCH("charg",F401)),ISNUMBER(SEARCH("kwh",F401))),"Electric","Other")))))</f>
        <v/>
      </c>
      <c r="W401" s="34" t="str">
        <f aca="false">IF(TRIM(B401&amp;"")&lt;&gt;"",IFERROR(MOD(B401*1,1),""),IF(A401="","",IFERROR(IF(MOD(A401*1,1)&gt;0,MOD(A401*1,1),""),"")))</f>
        <v/>
      </c>
      <c r="X401" s="35" t="str">
        <f aca="false">IF(A401="","",IFERROR(INT(A401*1),""))</f>
        <v/>
      </c>
      <c r="Y401" s="32" t="str">
        <f aca="false">IF(OR(X401="",NOT(OR(V401="Diesel",V401="Petrol"))),"",MAX(IF(O401="",0,COUNTIFS($O$2:$O$501,O401,$X$2:$X$501,X401,$V$2:$V$501,"Diesel")+COUNTIFS($O$2:$O$501,O401,$X$2:$X$501,X401,$V$2:$V$501,"Petrol")),IF(R401="",0,COUNTIFS($R$2:$R$501,R401,$X$2:$X$501,X401,$V$2:$V$501,"Diesel")+COUNTIFS($R$2:$R$501,R401,$X$2:$X$501,X401,$V$2:$V$501,"Petrol"))))</f>
        <v/>
      </c>
      <c r="Z401" s="32" t="str">
        <f aca="false">IF(OR(R401="",TRIM(I401&amp;"")="",NOT(OR(V401="Diesel",V401="Petrol"))),"",IFERROR(_xlfn.MAXIFS($I$2:$I$501,$R$2:$R$501,R401,$I$2:$I$501,"&lt;"&amp;I401,$V$2:$V$501,"&lt;&gt;AdBlue",$V$2:$V$501,"&lt;&gt;Other"),""))</f>
        <v/>
      </c>
      <c r="AA401" s="32" t="str">
        <f aca="false">IF(OR(Z401="",N(Z401)=0),"",I401-Z401)</f>
        <v/>
      </c>
      <c r="AB401" s="32" t="str">
        <f aca="false">IF(OR(R401="",TRIM(I401&amp;"")="",X401=""),"",IFERROR(_xlfn.MAXIFS($I$2:$I$501,$R$2:$R$501,R401,$X$2:$X$501,"&lt;"&amp;X401),""))</f>
        <v/>
      </c>
      <c r="AC401" s="32" t="str">
        <f aca="false">IF(V401="Other","Not fuel, ","")&amp;IFERROR(IF(AND(T401&lt;&gt;"",OR(AND(V401="Diesel",T401&lt;&gt;"Diesel"),AND(V401="Petrol",T401&lt;&gt;"Petrol",T401&lt;&gt;"Plug-in hybrid"),AND(V401="Electric",T401&lt;&gt;"Electric",T401&lt;&gt;"Plug-in hybrid"))),"Wrong fuel for this van, ",""),"")&amp;IFERROR(IF(AND(OR(V401="Diesel",V401="Petrol"),N(U401)&gt;0,G401*1&gt;N(U401)*(1+TankMargin)),"More than the tank holds, ",""),"")&amp;IF(AND(TRIM(D401&amp;"")&lt;&gt;"",Q401&lt;&gt;"",SUBSTITUTE(UPPER(Q401)," ","")&lt;&gt;R401),"Card used in another van, ","")&amp;IF(AND(TRIM(D401&amp;"")&lt;&gt;"",S401=0),"Not one of your vans, ","")&amp;IF(AND(A401&lt;&gt;"",R401="",O401&lt;&gt;"",P401=0),"Card not on your Vans list, ","")&amp;IF(N(Y401)&gt;1,"Filled twice that day, ","")&amp;IFERROR(IF(AND(AA401&lt;&gt;"",AA401&lt;MinMiles),"Only "&amp;TEXT(AA401,"#,##0")&amp;" miles since the previous fill, ",""),"")&amp;IFERROR(IF(AND(AB401&lt;&gt;"",N(AB401)&gt;0,I401*1&lt;N(AB401)),"Pump mileage lower than before, ",""),"")&amp;IFERROR(IF(AND(TRIM(I401&amp;"")&lt;&gt;"",TRIM(K401&amp;"")&lt;&gt;"",ABS(I401*1-K401*1)&gt;MileTolerance),"Pump mileage off from the odometer, ",""),"")&amp;IF(J401="No","No receipt from the driver, ","")&amp;IFERROR(IF(AND(W401&lt;&gt;"",OR(W401&lt;DayStart,W401&gt;DayEnd)),"Outside working hours, ",""),"")&amp;IFERROR(IF(AND(X401&lt;&gt;"",WEEKDAY(X401,2)=6,FlagSat="Yes"),"Saturday, ",""),"")&amp;IFERROR(IF(AND(X401&lt;&gt;"",WEEKDAY(X401,2)=7,FlagSun="Yes"),"Sunday, ",""),"")&amp;IF(AND(FlagPremium="Yes",OR(V401="Diesel",V401="Petrol"),OR(ISNUMBER(SEARCH("super",F401)),ISNUMBER(SEARCH("premium",F401)),ISNUMBER(SEARCH("ultimate",F401)),ISNUMBER(SEARCH("v-power",F401)),ISNUMBER(SEARCH("momentum",F401)),ISNUMBER(SEARCH("supreme",F401)))),"Premium fuel, ","")</f>
        <v/>
      </c>
      <c r="AD401" s="32" t="n">
        <f aca="false">IF(AC401="",0,1)</f>
        <v>0</v>
      </c>
      <c r="AE401" s="32" t="n">
        <f aca="false">IF(A401="",0,1)</f>
        <v>0</v>
      </c>
    </row>
    <row r="402" customFormat="false" ht="15" hidden="false" customHeight="false" outlineLevel="0" collapsed="false">
      <c r="A402" s="24"/>
      <c r="B402" s="25"/>
      <c r="C402" s="21"/>
      <c r="D402" s="19"/>
      <c r="E402" s="19"/>
      <c r="F402" s="19"/>
      <c r="G402" s="26"/>
      <c r="H402" s="27"/>
      <c r="I402" s="28"/>
      <c r="J402" s="19"/>
      <c r="K402" s="28"/>
      <c r="L402" s="29" t="str">
        <f aca="false">IF(AC402="","",LEFT(AC402,LEN(AC402)-2))</f>
        <v/>
      </c>
      <c r="M402" s="30"/>
      <c r="N402" s="30"/>
      <c r="O402" s="32" t="str">
        <f aca="false">IF(TRIM(C402&amp;"")="","",RIGHT(SUBSTITUTE(SUBSTITUTE(C402&amp;""," ",""),"*",""),4))</f>
        <v/>
      </c>
      <c r="P402" s="32" t="n">
        <f aca="false">IF(O402="",0,IFERROR(MATCH(O402,Vans!$D$2:$D$51,0),IFERROR(MATCH(VALUE(O402),Vans!$D$2:$D$51,0),0)))</f>
        <v>0</v>
      </c>
      <c r="Q402" s="32" t="str">
        <f aca="false">IF(P402=0,"",INDEX(Vans!$A$2:$A$51,P402)&amp;"")</f>
        <v/>
      </c>
      <c r="R402" s="32" t="str">
        <f aca="false">IF(A402="","",IF(TRIM(D402&amp;"")&lt;&gt;"",SUBSTITUTE(UPPER(TRIM(D402&amp;""))," ",""),SUBSTITUTE(UPPER(Q402)," ","")))</f>
        <v/>
      </c>
      <c r="S402" s="32" t="n">
        <f aca="false">IF(R402="",0,IFERROR(MATCH(R402,Vans!$G$2:$G$51,0),0))</f>
        <v>0</v>
      </c>
      <c r="T402" s="32" t="str">
        <f aca="false">IF(S402=0,"",INDEX(Vans!$B$2:$B$51,S402)&amp;"")</f>
        <v/>
      </c>
      <c r="U402" s="32" t="str">
        <f aca="false">IF(S402=0,"",INDEX(Vans!$C$2:$C$51,S402))</f>
        <v/>
      </c>
      <c r="V402" s="32" t="str">
        <f aca="false">IF(TRIM(F402&amp;"")="","",IF(ISNUMBER(SEARCH("adblue",F402)),"AdBlue",IF(OR(ISNUMBER(SEARCH("diesel",F402)),ISNUMBER(SEARCH("derv",F402)),ISNUMBER(SEARCH("ulsd",F402))),"Diesel",IF(OR(ISNUMBER(SEARCH("unleaded",F402)),ISNUMBER(SEARCH("petrol",F402)),ISNUMBER(SEARCH("ulp",F402))),"Petrol",IF(OR(ISNUMBER(SEARCH("electric",F402)),ISNUMBER(SEARCH("charg",F402)),ISNUMBER(SEARCH("kwh",F402))),"Electric","Other")))))</f>
        <v/>
      </c>
      <c r="W402" s="34" t="str">
        <f aca="false">IF(TRIM(B402&amp;"")&lt;&gt;"",IFERROR(MOD(B402*1,1),""),IF(A402="","",IFERROR(IF(MOD(A402*1,1)&gt;0,MOD(A402*1,1),""),"")))</f>
        <v/>
      </c>
      <c r="X402" s="35" t="str">
        <f aca="false">IF(A402="","",IFERROR(INT(A402*1),""))</f>
        <v/>
      </c>
      <c r="Y402" s="32" t="str">
        <f aca="false">IF(OR(X402="",NOT(OR(V402="Diesel",V402="Petrol"))),"",MAX(IF(O402="",0,COUNTIFS($O$2:$O$501,O402,$X$2:$X$501,X402,$V$2:$V$501,"Diesel")+COUNTIFS($O$2:$O$501,O402,$X$2:$X$501,X402,$V$2:$V$501,"Petrol")),IF(R402="",0,COUNTIFS($R$2:$R$501,R402,$X$2:$X$501,X402,$V$2:$V$501,"Diesel")+COUNTIFS($R$2:$R$501,R402,$X$2:$X$501,X402,$V$2:$V$501,"Petrol"))))</f>
        <v/>
      </c>
      <c r="Z402" s="32" t="str">
        <f aca="false">IF(OR(R402="",TRIM(I402&amp;"")="",NOT(OR(V402="Diesel",V402="Petrol"))),"",IFERROR(_xlfn.MAXIFS($I$2:$I$501,$R$2:$R$501,R402,$I$2:$I$501,"&lt;"&amp;I402,$V$2:$V$501,"&lt;&gt;AdBlue",$V$2:$V$501,"&lt;&gt;Other"),""))</f>
        <v/>
      </c>
      <c r="AA402" s="32" t="str">
        <f aca="false">IF(OR(Z402="",N(Z402)=0),"",I402-Z402)</f>
        <v/>
      </c>
      <c r="AB402" s="32" t="str">
        <f aca="false">IF(OR(R402="",TRIM(I402&amp;"")="",X402=""),"",IFERROR(_xlfn.MAXIFS($I$2:$I$501,$R$2:$R$501,R402,$X$2:$X$501,"&lt;"&amp;X402),""))</f>
        <v/>
      </c>
      <c r="AC402" s="32" t="str">
        <f aca="false">IF(V402="Other","Not fuel, ","")&amp;IFERROR(IF(AND(T402&lt;&gt;"",OR(AND(V402="Diesel",T402&lt;&gt;"Diesel"),AND(V402="Petrol",T402&lt;&gt;"Petrol",T402&lt;&gt;"Plug-in hybrid"),AND(V402="Electric",T402&lt;&gt;"Electric",T402&lt;&gt;"Plug-in hybrid"))),"Wrong fuel for this van, ",""),"")&amp;IFERROR(IF(AND(OR(V402="Diesel",V402="Petrol"),N(U402)&gt;0,G402*1&gt;N(U402)*(1+TankMargin)),"More than the tank holds, ",""),"")&amp;IF(AND(TRIM(D402&amp;"")&lt;&gt;"",Q402&lt;&gt;"",SUBSTITUTE(UPPER(Q402)," ","")&lt;&gt;R402),"Card used in another van, ","")&amp;IF(AND(TRIM(D402&amp;"")&lt;&gt;"",S402=0),"Not one of your vans, ","")&amp;IF(AND(A402&lt;&gt;"",R402="",O402&lt;&gt;"",P402=0),"Card not on your Vans list, ","")&amp;IF(N(Y402)&gt;1,"Filled twice that day, ","")&amp;IFERROR(IF(AND(AA402&lt;&gt;"",AA402&lt;MinMiles),"Only "&amp;TEXT(AA402,"#,##0")&amp;" miles since the previous fill, ",""),"")&amp;IFERROR(IF(AND(AB402&lt;&gt;"",N(AB402)&gt;0,I402*1&lt;N(AB402)),"Pump mileage lower than before, ",""),"")&amp;IFERROR(IF(AND(TRIM(I402&amp;"")&lt;&gt;"",TRIM(K402&amp;"")&lt;&gt;"",ABS(I402*1-K402*1)&gt;MileTolerance),"Pump mileage off from the odometer, ",""),"")&amp;IF(J402="No","No receipt from the driver, ","")&amp;IFERROR(IF(AND(W402&lt;&gt;"",OR(W402&lt;DayStart,W402&gt;DayEnd)),"Outside working hours, ",""),"")&amp;IFERROR(IF(AND(X402&lt;&gt;"",WEEKDAY(X402,2)=6,FlagSat="Yes"),"Saturday, ",""),"")&amp;IFERROR(IF(AND(X402&lt;&gt;"",WEEKDAY(X402,2)=7,FlagSun="Yes"),"Sunday, ",""),"")&amp;IF(AND(FlagPremium="Yes",OR(V402="Diesel",V402="Petrol"),OR(ISNUMBER(SEARCH("super",F402)),ISNUMBER(SEARCH("premium",F402)),ISNUMBER(SEARCH("ultimate",F402)),ISNUMBER(SEARCH("v-power",F402)),ISNUMBER(SEARCH("momentum",F402)),ISNUMBER(SEARCH("supreme",F402)))),"Premium fuel, ","")</f>
        <v/>
      </c>
      <c r="AD402" s="32" t="n">
        <f aca="false">IF(AC402="",0,1)</f>
        <v>0</v>
      </c>
      <c r="AE402" s="32" t="n">
        <f aca="false">IF(A402="",0,1)</f>
        <v>0</v>
      </c>
    </row>
    <row r="403" customFormat="false" ht="15" hidden="false" customHeight="false" outlineLevel="0" collapsed="false">
      <c r="A403" s="24"/>
      <c r="B403" s="25"/>
      <c r="C403" s="21"/>
      <c r="D403" s="19"/>
      <c r="E403" s="19"/>
      <c r="F403" s="19"/>
      <c r="G403" s="26"/>
      <c r="H403" s="27"/>
      <c r="I403" s="28"/>
      <c r="J403" s="19"/>
      <c r="K403" s="28"/>
      <c r="L403" s="29" t="str">
        <f aca="false">IF(AC403="","",LEFT(AC403,LEN(AC403)-2))</f>
        <v/>
      </c>
      <c r="M403" s="30"/>
      <c r="N403" s="30"/>
      <c r="O403" s="32" t="str">
        <f aca="false">IF(TRIM(C403&amp;"")="","",RIGHT(SUBSTITUTE(SUBSTITUTE(C403&amp;""," ",""),"*",""),4))</f>
        <v/>
      </c>
      <c r="P403" s="32" t="n">
        <f aca="false">IF(O403="",0,IFERROR(MATCH(O403,Vans!$D$2:$D$51,0),IFERROR(MATCH(VALUE(O403),Vans!$D$2:$D$51,0),0)))</f>
        <v>0</v>
      </c>
      <c r="Q403" s="32" t="str">
        <f aca="false">IF(P403=0,"",INDEX(Vans!$A$2:$A$51,P403)&amp;"")</f>
        <v/>
      </c>
      <c r="R403" s="32" t="str">
        <f aca="false">IF(A403="","",IF(TRIM(D403&amp;"")&lt;&gt;"",SUBSTITUTE(UPPER(TRIM(D403&amp;""))," ",""),SUBSTITUTE(UPPER(Q403)," ","")))</f>
        <v/>
      </c>
      <c r="S403" s="32" t="n">
        <f aca="false">IF(R403="",0,IFERROR(MATCH(R403,Vans!$G$2:$G$51,0),0))</f>
        <v>0</v>
      </c>
      <c r="T403" s="32" t="str">
        <f aca="false">IF(S403=0,"",INDEX(Vans!$B$2:$B$51,S403)&amp;"")</f>
        <v/>
      </c>
      <c r="U403" s="32" t="str">
        <f aca="false">IF(S403=0,"",INDEX(Vans!$C$2:$C$51,S403))</f>
        <v/>
      </c>
      <c r="V403" s="32" t="str">
        <f aca="false">IF(TRIM(F403&amp;"")="","",IF(ISNUMBER(SEARCH("adblue",F403)),"AdBlue",IF(OR(ISNUMBER(SEARCH("diesel",F403)),ISNUMBER(SEARCH("derv",F403)),ISNUMBER(SEARCH("ulsd",F403))),"Diesel",IF(OR(ISNUMBER(SEARCH("unleaded",F403)),ISNUMBER(SEARCH("petrol",F403)),ISNUMBER(SEARCH("ulp",F403))),"Petrol",IF(OR(ISNUMBER(SEARCH("electric",F403)),ISNUMBER(SEARCH("charg",F403)),ISNUMBER(SEARCH("kwh",F403))),"Electric","Other")))))</f>
        <v/>
      </c>
      <c r="W403" s="34" t="str">
        <f aca="false">IF(TRIM(B403&amp;"")&lt;&gt;"",IFERROR(MOD(B403*1,1),""),IF(A403="","",IFERROR(IF(MOD(A403*1,1)&gt;0,MOD(A403*1,1),""),"")))</f>
        <v/>
      </c>
      <c r="X403" s="35" t="str">
        <f aca="false">IF(A403="","",IFERROR(INT(A403*1),""))</f>
        <v/>
      </c>
      <c r="Y403" s="32" t="str">
        <f aca="false">IF(OR(X403="",NOT(OR(V403="Diesel",V403="Petrol"))),"",MAX(IF(O403="",0,COUNTIFS($O$2:$O$501,O403,$X$2:$X$501,X403,$V$2:$V$501,"Diesel")+COUNTIFS($O$2:$O$501,O403,$X$2:$X$501,X403,$V$2:$V$501,"Petrol")),IF(R403="",0,COUNTIFS($R$2:$R$501,R403,$X$2:$X$501,X403,$V$2:$V$501,"Diesel")+COUNTIFS($R$2:$R$501,R403,$X$2:$X$501,X403,$V$2:$V$501,"Petrol"))))</f>
        <v/>
      </c>
      <c r="Z403" s="32" t="str">
        <f aca="false">IF(OR(R403="",TRIM(I403&amp;"")="",NOT(OR(V403="Diesel",V403="Petrol"))),"",IFERROR(_xlfn.MAXIFS($I$2:$I$501,$R$2:$R$501,R403,$I$2:$I$501,"&lt;"&amp;I403,$V$2:$V$501,"&lt;&gt;AdBlue",$V$2:$V$501,"&lt;&gt;Other"),""))</f>
        <v/>
      </c>
      <c r="AA403" s="32" t="str">
        <f aca="false">IF(OR(Z403="",N(Z403)=0),"",I403-Z403)</f>
        <v/>
      </c>
      <c r="AB403" s="32" t="str">
        <f aca="false">IF(OR(R403="",TRIM(I403&amp;"")="",X403=""),"",IFERROR(_xlfn.MAXIFS($I$2:$I$501,$R$2:$R$501,R403,$X$2:$X$501,"&lt;"&amp;X403),""))</f>
        <v/>
      </c>
      <c r="AC403" s="32" t="str">
        <f aca="false">IF(V403="Other","Not fuel, ","")&amp;IFERROR(IF(AND(T403&lt;&gt;"",OR(AND(V403="Diesel",T403&lt;&gt;"Diesel"),AND(V403="Petrol",T403&lt;&gt;"Petrol",T403&lt;&gt;"Plug-in hybrid"),AND(V403="Electric",T403&lt;&gt;"Electric",T403&lt;&gt;"Plug-in hybrid"))),"Wrong fuel for this van, ",""),"")&amp;IFERROR(IF(AND(OR(V403="Diesel",V403="Petrol"),N(U403)&gt;0,G403*1&gt;N(U403)*(1+TankMargin)),"More than the tank holds, ",""),"")&amp;IF(AND(TRIM(D403&amp;"")&lt;&gt;"",Q403&lt;&gt;"",SUBSTITUTE(UPPER(Q403)," ","")&lt;&gt;R403),"Card used in another van, ","")&amp;IF(AND(TRIM(D403&amp;"")&lt;&gt;"",S403=0),"Not one of your vans, ","")&amp;IF(AND(A403&lt;&gt;"",R403="",O403&lt;&gt;"",P403=0),"Card not on your Vans list, ","")&amp;IF(N(Y403)&gt;1,"Filled twice that day, ","")&amp;IFERROR(IF(AND(AA403&lt;&gt;"",AA403&lt;MinMiles),"Only "&amp;TEXT(AA403,"#,##0")&amp;" miles since the previous fill, ",""),"")&amp;IFERROR(IF(AND(AB403&lt;&gt;"",N(AB403)&gt;0,I403*1&lt;N(AB403)),"Pump mileage lower than before, ",""),"")&amp;IFERROR(IF(AND(TRIM(I403&amp;"")&lt;&gt;"",TRIM(K403&amp;"")&lt;&gt;"",ABS(I403*1-K403*1)&gt;MileTolerance),"Pump mileage off from the odometer, ",""),"")&amp;IF(J403="No","No receipt from the driver, ","")&amp;IFERROR(IF(AND(W403&lt;&gt;"",OR(W403&lt;DayStart,W403&gt;DayEnd)),"Outside working hours, ",""),"")&amp;IFERROR(IF(AND(X403&lt;&gt;"",WEEKDAY(X403,2)=6,FlagSat="Yes"),"Saturday, ",""),"")&amp;IFERROR(IF(AND(X403&lt;&gt;"",WEEKDAY(X403,2)=7,FlagSun="Yes"),"Sunday, ",""),"")&amp;IF(AND(FlagPremium="Yes",OR(V403="Diesel",V403="Petrol"),OR(ISNUMBER(SEARCH("super",F403)),ISNUMBER(SEARCH("premium",F403)),ISNUMBER(SEARCH("ultimate",F403)),ISNUMBER(SEARCH("v-power",F403)),ISNUMBER(SEARCH("momentum",F403)),ISNUMBER(SEARCH("supreme",F403)))),"Premium fuel, ","")</f>
        <v/>
      </c>
      <c r="AD403" s="32" t="n">
        <f aca="false">IF(AC403="",0,1)</f>
        <v>0</v>
      </c>
      <c r="AE403" s="32" t="n">
        <f aca="false">IF(A403="",0,1)</f>
        <v>0</v>
      </c>
    </row>
    <row r="404" customFormat="false" ht="15" hidden="false" customHeight="false" outlineLevel="0" collapsed="false">
      <c r="A404" s="24"/>
      <c r="B404" s="25"/>
      <c r="C404" s="21"/>
      <c r="D404" s="19"/>
      <c r="E404" s="19"/>
      <c r="F404" s="19"/>
      <c r="G404" s="26"/>
      <c r="H404" s="27"/>
      <c r="I404" s="28"/>
      <c r="J404" s="19"/>
      <c r="K404" s="28"/>
      <c r="L404" s="29" t="str">
        <f aca="false">IF(AC404="","",LEFT(AC404,LEN(AC404)-2))</f>
        <v/>
      </c>
      <c r="M404" s="30"/>
      <c r="N404" s="30"/>
      <c r="O404" s="32" t="str">
        <f aca="false">IF(TRIM(C404&amp;"")="","",RIGHT(SUBSTITUTE(SUBSTITUTE(C404&amp;""," ",""),"*",""),4))</f>
        <v/>
      </c>
      <c r="P404" s="32" t="n">
        <f aca="false">IF(O404="",0,IFERROR(MATCH(O404,Vans!$D$2:$D$51,0),IFERROR(MATCH(VALUE(O404),Vans!$D$2:$D$51,0),0)))</f>
        <v>0</v>
      </c>
      <c r="Q404" s="32" t="str">
        <f aca="false">IF(P404=0,"",INDEX(Vans!$A$2:$A$51,P404)&amp;"")</f>
        <v/>
      </c>
      <c r="R404" s="32" t="str">
        <f aca="false">IF(A404="","",IF(TRIM(D404&amp;"")&lt;&gt;"",SUBSTITUTE(UPPER(TRIM(D404&amp;""))," ",""),SUBSTITUTE(UPPER(Q404)," ","")))</f>
        <v/>
      </c>
      <c r="S404" s="32" t="n">
        <f aca="false">IF(R404="",0,IFERROR(MATCH(R404,Vans!$G$2:$G$51,0),0))</f>
        <v>0</v>
      </c>
      <c r="T404" s="32" t="str">
        <f aca="false">IF(S404=0,"",INDEX(Vans!$B$2:$B$51,S404)&amp;"")</f>
        <v/>
      </c>
      <c r="U404" s="32" t="str">
        <f aca="false">IF(S404=0,"",INDEX(Vans!$C$2:$C$51,S404))</f>
        <v/>
      </c>
      <c r="V404" s="32" t="str">
        <f aca="false">IF(TRIM(F404&amp;"")="","",IF(ISNUMBER(SEARCH("adblue",F404)),"AdBlue",IF(OR(ISNUMBER(SEARCH("diesel",F404)),ISNUMBER(SEARCH("derv",F404)),ISNUMBER(SEARCH("ulsd",F404))),"Diesel",IF(OR(ISNUMBER(SEARCH("unleaded",F404)),ISNUMBER(SEARCH("petrol",F404)),ISNUMBER(SEARCH("ulp",F404))),"Petrol",IF(OR(ISNUMBER(SEARCH("electric",F404)),ISNUMBER(SEARCH("charg",F404)),ISNUMBER(SEARCH("kwh",F404))),"Electric","Other")))))</f>
        <v/>
      </c>
      <c r="W404" s="34" t="str">
        <f aca="false">IF(TRIM(B404&amp;"")&lt;&gt;"",IFERROR(MOD(B404*1,1),""),IF(A404="","",IFERROR(IF(MOD(A404*1,1)&gt;0,MOD(A404*1,1),""),"")))</f>
        <v/>
      </c>
      <c r="X404" s="35" t="str">
        <f aca="false">IF(A404="","",IFERROR(INT(A404*1),""))</f>
        <v/>
      </c>
      <c r="Y404" s="32" t="str">
        <f aca="false">IF(OR(X404="",NOT(OR(V404="Diesel",V404="Petrol"))),"",MAX(IF(O404="",0,COUNTIFS($O$2:$O$501,O404,$X$2:$X$501,X404,$V$2:$V$501,"Diesel")+COUNTIFS($O$2:$O$501,O404,$X$2:$X$501,X404,$V$2:$V$501,"Petrol")),IF(R404="",0,COUNTIFS($R$2:$R$501,R404,$X$2:$X$501,X404,$V$2:$V$501,"Diesel")+COUNTIFS($R$2:$R$501,R404,$X$2:$X$501,X404,$V$2:$V$501,"Petrol"))))</f>
        <v/>
      </c>
      <c r="Z404" s="32" t="str">
        <f aca="false">IF(OR(R404="",TRIM(I404&amp;"")="",NOT(OR(V404="Diesel",V404="Petrol"))),"",IFERROR(_xlfn.MAXIFS($I$2:$I$501,$R$2:$R$501,R404,$I$2:$I$501,"&lt;"&amp;I404,$V$2:$V$501,"&lt;&gt;AdBlue",$V$2:$V$501,"&lt;&gt;Other"),""))</f>
        <v/>
      </c>
      <c r="AA404" s="32" t="str">
        <f aca="false">IF(OR(Z404="",N(Z404)=0),"",I404-Z404)</f>
        <v/>
      </c>
      <c r="AB404" s="32" t="str">
        <f aca="false">IF(OR(R404="",TRIM(I404&amp;"")="",X404=""),"",IFERROR(_xlfn.MAXIFS($I$2:$I$501,$R$2:$R$501,R404,$X$2:$X$501,"&lt;"&amp;X404),""))</f>
        <v/>
      </c>
      <c r="AC404" s="32" t="str">
        <f aca="false">IF(V404="Other","Not fuel, ","")&amp;IFERROR(IF(AND(T404&lt;&gt;"",OR(AND(V404="Diesel",T404&lt;&gt;"Diesel"),AND(V404="Petrol",T404&lt;&gt;"Petrol",T404&lt;&gt;"Plug-in hybrid"),AND(V404="Electric",T404&lt;&gt;"Electric",T404&lt;&gt;"Plug-in hybrid"))),"Wrong fuel for this van, ",""),"")&amp;IFERROR(IF(AND(OR(V404="Diesel",V404="Petrol"),N(U404)&gt;0,G404*1&gt;N(U404)*(1+TankMargin)),"More than the tank holds, ",""),"")&amp;IF(AND(TRIM(D404&amp;"")&lt;&gt;"",Q404&lt;&gt;"",SUBSTITUTE(UPPER(Q404)," ","")&lt;&gt;R404),"Card used in another van, ","")&amp;IF(AND(TRIM(D404&amp;"")&lt;&gt;"",S404=0),"Not one of your vans, ","")&amp;IF(AND(A404&lt;&gt;"",R404="",O404&lt;&gt;"",P404=0),"Card not on your Vans list, ","")&amp;IF(N(Y404)&gt;1,"Filled twice that day, ","")&amp;IFERROR(IF(AND(AA404&lt;&gt;"",AA404&lt;MinMiles),"Only "&amp;TEXT(AA404,"#,##0")&amp;" miles since the previous fill, ",""),"")&amp;IFERROR(IF(AND(AB404&lt;&gt;"",N(AB404)&gt;0,I404*1&lt;N(AB404)),"Pump mileage lower than before, ",""),"")&amp;IFERROR(IF(AND(TRIM(I404&amp;"")&lt;&gt;"",TRIM(K404&amp;"")&lt;&gt;"",ABS(I404*1-K404*1)&gt;MileTolerance),"Pump mileage off from the odometer, ",""),"")&amp;IF(J404="No","No receipt from the driver, ","")&amp;IFERROR(IF(AND(W404&lt;&gt;"",OR(W404&lt;DayStart,W404&gt;DayEnd)),"Outside working hours, ",""),"")&amp;IFERROR(IF(AND(X404&lt;&gt;"",WEEKDAY(X404,2)=6,FlagSat="Yes"),"Saturday, ",""),"")&amp;IFERROR(IF(AND(X404&lt;&gt;"",WEEKDAY(X404,2)=7,FlagSun="Yes"),"Sunday, ",""),"")&amp;IF(AND(FlagPremium="Yes",OR(V404="Diesel",V404="Petrol"),OR(ISNUMBER(SEARCH("super",F404)),ISNUMBER(SEARCH("premium",F404)),ISNUMBER(SEARCH("ultimate",F404)),ISNUMBER(SEARCH("v-power",F404)),ISNUMBER(SEARCH("momentum",F404)),ISNUMBER(SEARCH("supreme",F404)))),"Premium fuel, ","")</f>
        <v/>
      </c>
      <c r="AD404" s="32" t="n">
        <f aca="false">IF(AC404="",0,1)</f>
        <v>0</v>
      </c>
      <c r="AE404" s="32" t="n">
        <f aca="false">IF(A404="",0,1)</f>
        <v>0</v>
      </c>
    </row>
    <row r="405" customFormat="false" ht="15" hidden="false" customHeight="false" outlineLevel="0" collapsed="false">
      <c r="A405" s="24"/>
      <c r="B405" s="25"/>
      <c r="C405" s="21"/>
      <c r="D405" s="19"/>
      <c r="E405" s="19"/>
      <c r="F405" s="19"/>
      <c r="G405" s="26"/>
      <c r="H405" s="27"/>
      <c r="I405" s="28"/>
      <c r="J405" s="19"/>
      <c r="K405" s="28"/>
      <c r="L405" s="29" t="str">
        <f aca="false">IF(AC405="","",LEFT(AC405,LEN(AC405)-2))</f>
        <v/>
      </c>
      <c r="M405" s="30"/>
      <c r="N405" s="30"/>
      <c r="O405" s="32" t="str">
        <f aca="false">IF(TRIM(C405&amp;"")="","",RIGHT(SUBSTITUTE(SUBSTITUTE(C405&amp;""," ",""),"*",""),4))</f>
        <v/>
      </c>
      <c r="P405" s="32" t="n">
        <f aca="false">IF(O405="",0,IFERROR(MATCH(O405,Vans!$D$2:$D$51,0),IFERROR(MATCH(VALUE(O405),Vans!$D$2:$D$51,0),0)))</f>
        <v>0</v>
      </c>
      <c r="Q405" s="32" t="str">
        <f aca="false">IF(P405=0,"",INDEX(Vans!$A$2:$A$51,P405)&amp;"")</f>
        <v/>
      </c>
      <c r="R405" s="32" t="str">
        <f aca="false">IF(A405="","",IF(TRIM(D405&amp;"")&lt;&gt;"",SUBSTITUTE(UPPER(TRIM(D405&amp;""))," ",""),SUBSTITUTE(UPPER(Q405)," ","")))</f>
        <v/>
      </c>
      <c r="S405" s="32" t="n">
        <f aca="false">IF(R405="",0,IFERROR(MATCH(R405,Vans!$G$2:$G$51,0),0))</f>
        <v>0</v>
      </c>
      <c r="T405" s="32" t="str">
        <f aca="false">IF(S405=0,"",INDEX(Vans!$B$2:$B$51,S405)&amp;"")</f>
        <v/>
      </c>
      <c r="U405" s="32" t="str">
        <f aca="false">IF(S405=0,"",INDEX(Vans!$C$2:$C$51,S405))</f>
        <v/>
      </c>
      <c r="V405" s="32" t="str">
        <f aca="false">IF(TRIM(F405&amp;"")="","",IF(ISNUMBER(SEARCH("adblue",F405)),"AdBlue",IF(OR(ISNUMBER(SEARCH("diesel",F405)),ISNUMBER(SEARCH("derv",F405)),ISNUMBER(SEARCH("ulsd",F405))),"Diesel",IF(OR(ISNUMBER(SEARCH("unleaded",F405)),ISNUMBER(SEARCH("petrol",F405)),ISNUMBER(SEARCH("ulp",F405))),"Petrol",IF(OR(ISNUMBER(SEARCH("electric",F405)),ISNUMBER(SEARCH("charg",F405)),ISNUMBER(SEARCH("kwh",F405))),"Electric","Other")))))</f>
        <v/>
      </c>
      <c r="W405" s="34" t="str">
        <f aca="false">IF(TRIM(B405&amp;"")&lt;&gt;"",IFERROR(MOD(B405*1,1),""),IF(A405="","",IFERROR(IF(MOD(A405*1,1)&gt;0,MOD(A405*1,1),""),"")))</f>
        <v/>
      </c>
      <c r="X405" s="35" t="str">
        <f aca="false">IF(A405="","",IFERROR(INT(A405*1),""))</f>
        <v/>
      </c>
      <c r="Y405" s="32" t="str">
        <f aca="false">IF(OR(X405="",NOT(OR(V405="Diesel",V405="Petrol"))),"",MAX(IF(O405="",0,COUNTIFS($O$2:$O$501,O405,$X$2:$X$501,X405,$V$2:$V$501,"Diesel")+COUNTIFS($O$2:$O$501,O405,$X$2:$X$501,X405,$V$2:$V$501,"Petrol")),IF(R405="",0,COUNTIFS($R$2:$R$501,R405,$X$2:$X$501,X405,$V$2:$V$501,"Diesel")+COUNTIFS($R$2:$R$501,R405,$X$2:$X$501,X405,$V$2:$V$501,"Petrol"))))</f>
        <v/>
      </c>
      <c r="Z405" s="32" t="str">
        <f aca="false">IF(OR(R405="",TRIM(I405&amp;"")="",NOT(OR(V405="Diesel",V405="Petrol"))),"",IFERROR(_xlfn.MAXIFS($I$2:$I$501,$R$2:$R$501,R405,$I$2:$I$501,"&lt;"&amp;I405,$V$2:$V$501,"&lt;&gt;AdBlue",$V$2:$V$501,"&lt;&gt;Other"),""))</f>
        <v/>
      </c>
      <c r="AA405" s="32" t="str">
        <f aca="false">IF(OR(Z405="",N(Z405)=0),"",I405-Z405)</f>
        <v/>
      </c>
      <c r="AB405" s="32" t="str">
        <f aca="false">IF(OR(R405="",TRIM(I405&amp;"")="",X405=""),"",IFERROR(_xlfn.MAXIFS($I$2:$I$501,$R$2:$R$501,R405,$X$2:$X$501,"&lt;"&amp;X405),""))</f>
        <v/>
      </c>
      <c r="AC405" s="32" t="str">
        <f aca="false">IF(V405="Other","Not fuel, ","")&amp;IFERROR(IF(AND(T405&lt;&gt;"",OR(AND(V405="Diesel",T405&lt;&gt;"Diesel"),AND(V405="Petrol",T405&lt;&gt;"Petrol",T405&lt;&gt;"Plug-in hybrid"),AND(V405="Electric",T405&lt;&gt;"Electric",T405&lt;&gt;"Plug-in hybrid"))),"Wrong fuel for this van, ",""),"")&amp;IFERROR(IF(AND(OR(V405="Diesel",V405="Petrol"),N(U405)&gt;0,G405*1&gt;N(U405)*(1+TankMargin)),"More than the tank holds, ",""),"")&amp;IF(AND(TRIM(D405&amp;"")&lt;&gt;"",Q405&lt;&gt;"",SUBSTITUTE(UPPER(Q405)," ","")&lt;&gt;R405),"Card used in another van, ","")&amp;IF(AND(TRIM(D405&amp;"")&lt;&gt;"",S405=0),"Not one of your vans, ","")&amp;IF(AND(A405&lt;&gt;"",R405="",O405&lt;&gt;"",P405=0),"Card not on your Vans list, ","")&amp;IF(N(Y405)&gt;1,"Filled twice that day, ","")&amp;IFERROR(IF(AND(AA405&lt;&gt;"",AA405&lt;MinMiles),"Only "&amp;TEXT(AA405,"#,##0")&amp;" miles since the previous fill, ",""),"")&amp;IFERROR(IF(AND(AB405&lt;&gt;"",N(AB405)&gt;0,I405*1&lt;N(AB405)),"Pump mileage lower than before, ",""),"")&amp;IFERROR(IF(AND(TRIM(I405&amp;"")&lt;&gt;"",TRIM(K405&amp;"")&lt;&gt;"",ABS(I405*1-K405*1)&gt;MileTolerance),"Pump mileage off from the odometer, ",""),"")&amp;IF(J405="No","No receipt from the driver, ","")&amp;IFERROR(IF(AND(W405&lt;&gt;"",OR(W405&lt;DayStart,W405&gt;DayEnd)),"Outside working hours, ",""),"")&amp;IFERROR(IF(AND(X405&lt;&gt;"",WEEKDAY(X405,2)=6,FlagSat="Yes"),"Saturday, ",""),"")&amp;IFERROR(IF(AND(X405&lt;&gt;"",WEEKDAY(X405,2)=7,FlagSun="Yes"),"Sunday, ",""),"")&amp;IF(AND(FlagPremium="Yes",OR(V405="Diesel",V405="Petrol"),OR(ISNUMBER(SEARCH("super",F405)),ISNUMBER(SEARCH("premium",F405)),ISNUMBER(SEARCH("ultimate",F405)),ISNUMBER(SEARCH("v-power",F405)),ISNUMBER(SEARCH("momentum",F405)),ISNUMBER(SEARCH("supreme",F405)))),"Premium fuel, ","")</f>
        <v/>
      </c>
      <c r="AD405" s="32" t="n">
        <f aca="false">IF(AC405="",0,1)</f>
        <v>0</v>
      </c>
      <c r="AE405" s="32" t="n">
        <f aca="false">IF(A405="",0,1)</f>
        <v>0</v>
      </c>
    </row>
    <row r="406" customFormat="false" ht="15" hidden="false" customHeight="false" outlineLevel="0" collapsed="false">
      <c r="A406" s="24"/>
      <c r="B406" s="25"/>
      <c r="C406" s="21"/>
      <c r="D406" s="19"/>
      <c r="E406" s="19"/>
      <c r="F406" s="19"/>
      <c r="G406" s="26"/>
      <c r="H406" s="27"/>
      <c r="I406" s="28"/>
      <c r="J406" s="19"/>
      <c r="K406" s="28"/>
      <c r="L406" s="29" t="str">
        <f aca="false">IF(AC406="","",LEFT(AC406,LEN(AC406)-2))</f>
        <v/>
      </c>
      <c r="M406" s="30"/>
      <c r="N406" s="30"/>
      <c r="O406" s="32" t="str">
        <f aca="false">IF(TRIM(C406&amp;"")="","",RIGHT(SUBSTITUTE(SUBSTITUTE(C406&amp;""," ",""),"*",""),4))</f>
        <v/>
      </c>
      <c r="P406" s="32" t="n">
        <f aca="false">IF(O406="",0,IFERROR(MATCH(O406,Vans!$D$2:$D$51,0),IFERROR(MATCH(VALUE(O406),Vans!$D$2:$D$51,0),0)))</f>
        <v>0</v>
      </c>
      <c r="Q406" s="32" t="str">
        <f aca="false">IF(P406=0,"",INDEX(Vans!$A$2:$A$51,P406)&amp;"")</f>
        <v/>
      </c>
      <c r="R406" s="32" t="str">
        <f aca="false">IF(A406="","",IF(TRIM(D406&amp;"")&lt;&gt;"",SUBSTITUTE(UPPER(TRIM(D406&amp;""))," ",""),SUBSTITUTE(UPPER(Q406)," ","")))</f>
        <v/>
      </c>
      <c r="S406" s="32" t="n">
        <f aca="false">IF(R406="",0,IFERROR(MATCH(R406,Vans!$G$2:$G$51,0),0))</f>
        <v>0</v>
      </c>
      <c r="T406" s="32" t="str">
        <f aca="false">IF(S406=0,"",INDEX(Vans!$B$2:$B$51,S406)&amp;"")</f>
        <v/>
      </c>
      <c r="U406" s="32" t="str">
        <f aca="false">IF(S406=0,"",INDEX(Vans!$C$2:$C$51,S406))</f>
        <v/>
      </c>
      <c r="V406" s="32" t="str">
        <f aca="false">IF(TRIM(F406&amp;"")="","",IF(ISNUMBER(SEARCH("adblue",F406)),"AdBlue",IF(OR(ISNUMBER(SEARCH("diesel",F406)),ISNUMBER(SEARCH("derv",F406)),ISNUMBER(SEARCH("ulsd",F406))),"Diesel",IF(OR(ISNUMBER(SEARCH("unleaded",F406)),ISNUMBER(SEARCH("petrol",F406)),ISNUMBER(SEARCH("ulp",F406))),"Petrol",IF(OR(ISNUMBER(SEARCH("electric",F406)),ISNUMBER(SEARCH("charg",F406)),ISNUMBER(SEARCH("kwh",F406))),"Electric","Other")))))</f>
        <v/>
      </c>
      <c r="W406" s="34" t="str">
        <f aca="false">IF(TRIM(B406&amp;"")&lt;&gt;"",IFERROR(MOD(B406*1,1),""),IF(A406="","",IFERROR(IF(MOD(A406*1,1)&gt;0,MOD(A406*1,1),""),"")))</f>
        <v/>
      </c>
      <c r="X406" s="35" t="str">
        <f aca="false">IF(A406="","",IFERROR(INT(A406*1),""))</f>
        <v/>
      </c>
      <c r="Y406" s="32" t="str">
        <f aca="false">IF(OR(X406="",NOT(OR(V406="Diesel",V406="Petrol"))),"",MAX(IF(O406="",0,COUNTIFS($O$2:$O$501,O406,$X$2:$X$501,X406,$V$2:$V$501,"Diesel")+COUNTIFS($O$2:$O$501,O406,$X$2:$X$501,X406,$V$2:$V$501,"Petrol")),IF(R406="",0,COUNTIFS($R$2:$R$501,R406,$X$2:$X$501,X406,$V$2:$V$501,"Diesel")+COUNTIFS($R$2:$R$501,R406,$X$2:$X$501,X406,$V$2:$V$501,"Petrol"))))</f>
        <v/>
      </c>
      <c r="Z406" s="32" t="str">
        <f aca="false">IF(OR(R406="",TRIM(I406&amp;"")="",NOT(OR(V406="Diesel",V406="Petrol"))),"",IFERROR(_xlfn.MAXIFS($I$2:$I$501,$R$2:$R$501,R406,$I$2:$I$501,"&lt;"&amp;I406,$V$2:$V$501,"&lt;&gt;AdBlue",$V$2:$V$501,"&lt;&gt;Other"),""))</f>
        <v/>
      </c>
      <c r="AA406" s="32" t="str">
        <f aca="false">IF(OR(Z406="",N(Z406)=0),"",I406-Z406)</f>
        <v/>
      </c>
      <c r="AB406" s="32" t="str">
        <f aca="false">IF(OR(R406="",TRIM(I406&amp;"")="",X406=""),"",IFERROR(_xlfn.MAXIFS($I$2:$I$501,$R$2:$R$501,R406,$X$2:$X$501,"&lt;"&amp;X406),""))</f>
        <v/>
      </c>
      <c r="AC406" s="32" t="str">
        <f aca="false">IF(V406="Other","Not fuel, ","")&amp;IFERROR(IF(AND(T406&lt;&gt;"",OR(AND(V406="Diesel",T406&lt;&gt;"Diesel"),AND(V406="Petrol",T406&lt;&gt;"Petrol",T406&lt;&gt;"Plug-in hybrid"),AND(V406="Electric",T406&lt;&gt;"Electric",T406&lt;&gt;"Plug-in hybrid"))),"Wrong fuel for this van, ",""),"")&amp;IFERROR(IF(AND(OR(V406="Diesel",V406="Petrol"),N(U406)&gt;0,G406*1&gt;N(U406)*(1+TankMargin)),"More than the tank holds, ",""),"")&amp;IF(AND(TRIM(D406&amp;"")&lt;&gt;"",Q406&lt;&gt;"",SUBSTITUTE(UPPER(Q406)," ","")&lt;&gt;R406),"Card used in another van, ","")&amp;IF(AND(TRIM(D406&amp;"")&lt;&gt;"",S406=0),"Not one of your vans, ","")&amp;IF(AND(A406&lt;&gt;"",R406="",O406&lt;&gt;"",P406=0),"Card not on your Vans list, ","")&amp;IF(N(Y406)&gt;1,"Filled twice that day, ","")&amp;IFERROR(IF(AND(AA406&lt;&gt;"",AA406&lt;MinMiles),"Only "&amp;TEXT(AA406,"#,##0")&amp;" miles since the previous fill, ",""),"")&amp;IFERROR(IF(AND(AB406&lt;&gt;"",N(AB406)&gt;0,I406*1&lt;N(AB406)),"Pump mileage lower than before, ",""),"")&amp;IFERROR(IF(AND(TRIM(I406&amp;"")&lt;&gt;"",TRIM(K406&amp;"")&lt;&gt;"",ABS(I406*1-K406*1)&gt;MileTolerance),"Pump mileage off from the odometer, ",""),"")&amp;IF(J406="No","No receipt from the driver, ","")&amp;IFERROR(IF(AND(W406&lt;&gt;"",OR(W406&lt;DayStart,W406&gt;DayEnd)),"Outside working hours, ",""),"")&amp;IFERROR(IF(AND(X406&lt;&gt;"",WEEKDAY(X406,2)=6,FlagSat="Yes"),"Saturday, ",""),"")&amp;IFERROR(IF(AND(X406&lt;&gt;"",WEEKDAY(X406,2)=7,FlagSun="Yes"),"Sunday, ",""),"")&amp;IF(AND(FlagPremium="Yes",OR(V406="Diesel",V406="Petrol"),OR(ISNUMBER(SEARCH("super",F406)),ISNUMBER(SEARCH("premium",F406)),ISNUMBER(SEARCH("ultimate",F406)),ISNUMBER(SEARCH("v-power",F406)),ISNUMBER(SEARCH("momentum",F406)),ISNUMBER(SEARCH("supreme",F406)))),"Premium fuel, ","")</f>
        <v/>
      </c>
      <c r="AD406" s="32" t="n">
        <f aca="false">IF(AC406="",0,1)</f>
        <v>0</v>
      </c>
      <c r="AE406" s="32" t="n">
        <f aca="false">IF(A406="",0,1)</f>
        <v>0</v>
      </c>
    </row>
    <row r="407" customFormat="false" ht="15" hidden="false" customHeight="false" outlineLevel="0" collapsed="false">
      <c r="A407" s="24"/>
      <c r="B407" s="25"/>
      <c r="C407" s="21"/>
      <c r="D407" s="19"/>
      <c r="E407" s="19"/>
      <c r="F407" s="19"/>
      <c r="G407" s="26"/>
      <c r="H407" s="27"/>
      <c r="I407" s="28"/>
      <c r="J407" s="19"/>
      <c r="K407" s="28"/>
      <c r="L407" s="29" t="str">
        <f aca="false">IF(AC407="","",LEFT(AC407,LEN(AC407)-2))</f>
        <v/>
      </c>
      <c r="M407" s="30"/>
      <c r="N407" s="30"/>
      <c r="O407" s="32" t="str">
        <f aca="false">IF(TRIM(C407&amp;"")="","",RIGHT(SUBSTITUTE(SUBSTITUTE(C407&amp;""," ",""),"*",""),4))</f>
        <v/>
      </c>
      <c r="P407" s="32" t="n">
        <f aca="false">IF(O407="",0,IFERROR(MATCH(O407,Vans!$D$2:$D$51,0),IFERROR(MATCH(VALUE(O407),Vans!$D$2:$D$51,0),0)))</f>
        <v>0</v>
      </c>
      <c r="Q407" s="32" t="str">
        <f aca="false">IF(P407=0,"",INDEX(Vans!$A$2:$A$51,P407)&amp;"")</f>
        <v/>
      </c>
      <c r="R407" s="32" t="str">
        <f aca="false">IF(A407="","",IF(TRIM(D407&amp;"")&lt;&gt;"",SUBSTITUTE(UPPER(TRIM(D407&amp;""))," ",""),SUBSTITUTE(UPPER(Q407)," ","")))</f>
        <v/>
      </c>
      <c r="S407" s="32" t="n">
        <f aca="false">IF(R407="",0,IFERROR(MATCH(R407,Vans!$G$2:$G$51,0),0))</f>
        <v>0</v>
      </c>
      <c r="T407" s="32" t="str">
        <f aca="false">IF(S407=0,"",INDEX(Vans!$B$2:$B$51,S407)&amp;"")</f>
        <v/>
      </c>
      <c r="U407" s="32" t="str">
        <f aca="false">IF(S407=0,"",INDEX(Vans!$C$2:$C$51,S407))</f>
        <v/>
      </c>
      <c r="V407" s="32" t="str">
        <f aca="false">IF(TRIM(F407&amp;"")="","",IF(ISNUMBER(SEARCH("adblue",F407)),"AdBlue",IF(OR(ISNUMBER(SEARCH("diesel",F407)),ISNUMBER(SEARCH("derv",F407)),ISNUMBER(SEARCH("ulsd",F407))),"Diesel",IF(OR(ISNUMBER(SEARCH("unleaded",F407)),ISNUMBER(SEARCH("petrol",F407)),ISNUMBER(SEARCH("ulp",F407))),"Petrol",IF(OR(ISNUMBER(SEARCH("electric",F407)),ISNUMBER(SEARCH("charg",F407)),ISNUMBER(SEARCH("kwh",F407))),"Electric","Other")))))</f>
        <v/>
      </c>
      <c r="W407" s="34" t="str">
        <f aca="false">IF(TRIM(B407&amp;"")&lt;&gt;"",IFERROR(MOD(B407*1,1),""),IF(A407="","",IFERROR(IF(MOD(A407*1,1)&gt;0,MOD(A407*1,1),""),"")))</f>
        <v/>
      </c>
      <c r="X407" s="35" t="str">
        <f aca="false">IF(A407="","",IFERROR(INT(A407*1),""))</f>
        <v/>
      </c>
      <c r="Y407" s="32" t="str">
        <f aca="false">IF(OR(X407="",NOT(OR(V407="Diesel",V407="Petrol"))),"",MAX(IF(O407="",0,COUNTIFS($O$2:$O$501,O407,$X$2:$X$501,X407,$V$2:$V$501,"Diesel")+COUNTIFS($O$2:$O$501,O407,$X$2:$X$501,X407,$V$2:$V$501,"Petrol")),IF(R407="",0,COUNTIFS($R$2:$R$501,R407,$X$2:$X$501,X407,$V$2:$V$501,"Diesel")+COUNTIFS($R$2:$R$501,R407,$X$2:$X$501,X407,$V$2:$V$501,"Petrol"))))</f>
        <v/>
      </c>
      <c r="Z407" s="32" t="str">
        <f aca="false">IF(OR(R407="",TRIM(I407&amp;"")="",NOT(OR(V407="Diesel",V407="Petrol"))),"",IFERROR(_xlfn.MAXIFS($I$2:$I$501,$R$2:$R$501,R407,$I$2:$I$501,"&lt;"&amp;I407,$V$2:$V$501,"&lt;&gt;AdBlue",$V$2:$V$501,"&lt;&gt;Other"),""))</f>
        <v/>
      </c>
      <c r="AA407" s="32" t="str">
        <f aca="false">IF(OR(Z407="",N(Z407)=0),"",I407-Z407)</f>
        <v/>
      </c>
      <c r="AB407" s="32" t="str">
        <f aca="false">IF(OR(R407="",TRIM(I407&amp;"")="",X407=""),"",IFERROR(_xlfn.MAXIFS($I$2:$I$501,$R$2:$R$501,R407,$X$2:$X$501,"&lt;"&amp;X407),""))</f>
        <v/>
      </c>
      <c r="AC407" s="32" t="str">
        <f aca="false">IF(V407="Other","Not fuel, ","")&amp;IFERROR(IF(AND(T407&lt;&gt;"",OR(AND(V407="Diesel",T407&lt;&gt;"Diesel"),AND(V407="Petrol",T407&lt;&gt;"Petrol",T407&lt;&gt;"Plug-in hybrid"),AND(V407="Electric",T407&lt;&gt;"Electric",T407&lt;&gt;"Plug-in hybrid"))),"Wrong fuel for this van, ",""),"")&amp;IFERROR(IF(AND(OR(V407="Diesel",V407="Petrol"),N(U407)&gt;0,G407*1&gt;N(U407)*(1+TankMargin)),"More than the tank holds, ",""),"")&amp;IF(AND(TRIM(D407&amp;"")&lt;&gt;"",Q407&lt;&gt;"",SUBSTITUTE(UPPER(Q407)," ","")&lt;&gt;R407),"Card used in another van, ","")&amp;IF(AND(TRIM(D407&amp;"")&lt;&gt;"",S407=0),"Not one of your vans, ","")&amp;IF(AND(A407&lt;&gt;"",R407="",O407&lt;&gt;"",P407=0),"Card not on your Vans list, ","")&amp;IF(N(Y407)&gt;1,"Filled twice that day, ","")&amp;IFERROR(IF(AND(AA407&lt;&gt;"",AA407&lt;MinMiles),"Only "&amp;TEXT(AA407,"#,##0")&amp;" miles since the previous fill, ",""),"")&amp;IFERROR(IF(AND(AB407&lt;&gt;"",N(AB407)&gt;0,I407*1&lt;N(AB407)),"Pump mileage lower than before, ",""),"")&amp;IFERROR(IF(AND(TRIM(I407&amp;"")&lt;&gt;"",TRIM(K407&amp;"")&lt;&gt;"",ABS(I407*1-K407*1)&gt;MileTolerance),"Pump mileage off from the odometer, ",""),"")&amp;IF(J407="No","No receipt from the driver, ","")&amp;IFERROR(IF(AND(W407&lt;&gt;"",OR(W407&lt;DayStart,W407&gt;DayEnd)),"Outside working hours, ",""),"")&amp;IFERROR(IF(AND(X407&lt;&gt;"",WEEKDAY(X407,2)=6,FlagSat="Yes"),"Saturday, ",""),"")&amp;IFERROR(IF(AND(X407&lt;&gt;"",WEEKDAY(X407,2)=7,FlagSun="Yes"),"Sunday, ",""),"")&amp;IF(AND(FlagPremium="Yes",OR(V407="Diesel",V407="Petrol"),OR(ISNUMBER(SEARCH("super",F407)),ISNUMBER(SEARCH("premium",F407)),ISNUMBER(SEARCH("ultimate",F407)),ISNUMBER(SEARCH("v-power",F407)),ISNUMBER(SEARCH("momentum",F407)),ISNUMBER(SEARCH("supreme",F407)))),"Premium fuel, ","")</f>
        <v/>
      </c>
      <c r="AD407" s="32" t="n">
        <f aca="false">IF(AC407="",0,1)</f>
        <v>0</v>
      </c>
      <c r="AE407" s="32" t="n">
        <f aca="false">IF(A407="",0,1)</f>
        <v>0</v>
      </c>
    </row>
    <row r="408" customFormat="false" ht="15" hidden="false" customHeight="false" outlineLevel="0" collapsed="false">
      <c r="A408" s="24"/>
      <c r="B408" s="25"/>
      <c r="C408" s="21"/>
      <c r="D408" s="19"/>
      <c r="E408" s="19"/>
      <c r="F408" s="19"/>
      <c r="G408" s="26"/>
      <c r="H408" s="27"/>
      <c r="I408" s="28"/>
      <c r="J408" s="19"/>
      <c r="K408" s="28"/>
      <c r="L408" s="29" t="str">
        <f aca="false">IF(AC408="","",LEFT(AC408,LEN(AC408)-2))</f>
        <v/>
      </c>
      <c r="M408" s="30"/>
      <c r="N408" s="30"/>
      <c r="O408" s="32" t="str">
        <f aca="false">IF(TRIM(C408&amp;"")="","",RIGHT(SUBSTITUTE(SUBSTITUTE(C408&amp;""," ",""),"*",""),4))</f>
        <v/>
      </c>
      <c r="P408" s="32" t="n">
        <f aca="false">IF(O408="",0,IFERROR(MATCH(O408,Vans!$D$2:$D$51,0),IFERROR(MATCH(VALUE(O408),Vans!$D$2:$D$51,0),0)))</f>
        <v>0</v>
      </c>
      <c r="Q408" s="32" t="str">
        <f aca="false">IF(P408=0,"",INDEX(Vans!$A$2:$A$51,P408)&amp;"")</f>
        <v/>
      </c>
      <c r="R408" s="32" t="str">
        <f aca="false">IF(A408="","",IF(TRIM(D408&amp;"")&lt;&gt;"",SUBSTITUTE(UPPER(TRIM(D408&amp;""))," ",""),SUBSTITUTE(UPPER(Q408)," ","")))</f>
        <v/>
      </c>
      <c r="S408" s="32" t="n">
        <f aca="false">IF(R408="",0,IFERROR(MATCH(R408,Vans!$G$2:$G$51,0),0))</f>
        <v>0</v>
      </c>
      <c r="T408" s="32" t="str">
        <f aca="false">IF(S408=0,"",INDEX(Vans!$B$2:$B$51,S408)&amp;"")</f>
        <v/>
      </c>
      <c r="U408" s="32" t="str">
        <f aca="false">IF(S408=0,"",INDEX(Vans!$C$2:$C$51,S408))</f>
        <v/>
      </c>
      <c r="V408" s="32" t="str">
        <f aca="false">IF(TRIM(F408&amp;"")="","",IF(ISNUMBER(SEARCH("adblue",F408)),"AdBlue",IF(OR(ISNUMBER(SEARCH("diesel",F408)),ISNUMBER(SEARCH("derv",F408)),ISNUMBER(SEARCH("ulsd",F408))),"Diesel",IF(OR(ISNUMBER(SEARCH("unleaded",F408)),ISNUMBER(SEARCH("petrol",F408)),ISNUMBER(SEARCH("ulp",F408))),"Petrol",IF(OR(ISNUMBER(SEARCH("electric",F408)),ISNUMBER(SEARCH("charg",F408)),ISNUMBER(SEARCH("kwh",F408))),"Electric","Other")))))</f>
        <v/>
      </c>
      <c r="W408" s="34" t="str">
        <f aca="false">IF(TRIM(B408&amp;"")&lt;&gt;"",IFERROR(MOD(B408*1,1),""),IF(A408="","",IFERROR(IF(MOD(A408*1,1)&gt;0,MOD(A408*1,1),""),"")))</f>
        <v/>
      </c>
      <c r="X408" s="35" t="str">
        <f aca="false">IF(A408="","",IFERROR(INT(A408*1),""))</f>
        <v/>
      </c>
      <c r="Y408" s="32" t="str">
        <f aca="false">IF(OR(X408="",NOT(OR(V408="Diesel",V408="Petrol"))),"",MAX(IF(O408="",0,COUNTIFS($O$2:$O$501,O408,$X$2:$X$501,X408,$V$2:$V$501,"Diesel")+COUNTIFS($O$2:$O$501,O408,$X$2:$X$501,X408,$V$2:$V$501,"Petrol")),IF(R408="",0,COUNTIFS($R$2:$R$501,R408,$X$2:$X$501,X408,$V$2:$V$501,"Diesel")+COUNTIFS($R$2:$R$501,R408,$X$2:$X$501,X408,$V$2:$V$501,"Petrol"))))</f>
        <v/>
      </c>
      <c r="Z408" s="32" t="str">
        <f aca="false">IF(OR(R408="",TRIM(I408&amp;"")="",NOT(OR(V408="Diesel",V408="Petrol"))),"",IFERROR(_xlfn.MAXIFS($I$2:$I$501,$R$2:$R$501,R408,$I$2:$I$501,"&lt;"&amp;I408,$V$2:$V$501,"&lt;&gt;AdBlue",$V$2:$V$501,"&lt;&gt;Other"),""))</f>
        <v/>
      </c>
      <c r="AA408" s="32" t="str">
        <f aca="false">IF(OR(Z408="",N(Z408)=0),"",I408-Z408)</f>
        <v/>
      </c>
      <c r="AB408" s="32" t="str">
        <f aca="false">IF(OR(R408="",TRIM(I408&amp;"")="",X408=""),"",IFERROR(_xlfn.MAXIFS($I$2:$I$501,$R$2:$R$501,R408,$X$2:$X$501,"&lt;"&amp;X408),""))</f>
        <v/>
      </c>
      <c r="AC408" s="32" t="str">
        <f aca="false">IF(V408="Other","Not fuel, ","")&amp;IFERROR(IF(AND(T408&lt;&gt;"",OR(AND(V408="Diesel",T408&lt;&gt;"Diesel"),AND(V408="Petrol",T408&lt;&gt;"Petrol",T408&lt;&gt;"Plug-in hybrid"),AND(V408="Electric",T408&lt;&gt;"Electric",T408&lt;&gt;"Plug-in hybrid"))),"Wrong fuel for this van, ",""),"")&amp;IFERROR(IF(AND(OR(V408="Diesel",V408="Petrol"),N(U408)&gt;0,G408*1&gt;N(U408)*(1+TankMargin)),"More than the tank holds, ",""),"")&amp;IF(AND(TRIM(D408&amp;"")&lt;&gt;"",Q408&lt;&gt;"",SUBSTITUTE(UPPER(Q408)," ","")&lt;&gt;R408),"Card used in another van, ","")&amp;IF(AND(TRIM(D408&amp;"")&lt;&gt;"",S408=0),"Not one of your vans, ","")&amp;IF(AND(A408&lt;&gt;"",R408="",O408&lt;&gt;"",P408=0),"Card not on your Vans list, ","")&amp;IF(N(Y408)&gt;1,"Filled twice that day, ","")&amp;IFERROR(IF(AND(AA408&lt;&gt;"",AA408&lt;MinMiles),"Only "&amp;TEXT(AA408,"#,##0")&amp;" miles since the previous fill, ",""),"")&amp;IFERROR(IF(AND(AB408&lt;&gt;"",N(AB408)&gt;0,I408*1&lt;N(AB408)),"Pump mileage lower than before, ",""),"")&amp;IFERROR(IF(AND(TRIM(I408&amp;"")&lt;&gt;"",TRIM(K408&amp;"")&lt;&gt;"",ABS(I408*1-K408*1)&gt;MileTolerance),"Pump mileage off from the odometer, ",""),"")&amp;IF(J408="No","No receipt from the driver, ","")&amp;IFERROR(IF(AND(W408&lt;&gt;"",OR(W408&lt;DayStart,W408&gt;DayEnd)),"Outside working hours, ",""),"")&amp;IFERROR(IF(AND(X408&lt;&gt;"",WEEKDAY(X408,2)=6,FlagSat="Yes"),"Saturday, ",""),"")&amp;IFERROR(IF(AND(X408&lt;&gt;"",WEEKDAY(X408,2)=7,FlagSun="Yes"),"Sunday, ",""),"")&amp;IF(AND(FlagPremium="Yes",OR(V408="Diesel",V408="Petrol"),OR(ISNUMBER(SEARCH("super",F408)),ISNUMBER(SEARCH("premium",F408)),ISNUMBER(SEARCH("ultimate",F408)),ISNUMBER(SEARCH("v-power",F408)),ISNUMBER(SEARCH("momentum",F408)),ISNUMBER(SEARCH("supreme",F408)))),"Premium fuel, ","")</f>
        <v/>
      </c>
      <c r="AD408" s="32" t="n">
        <f aca="false">IF(AC408="",0,1)</f>
        <v>0</v>
      </c>
      <c r="AE408" s="32" t="n">
        <f aca="false">IF(A408="",0,1)</f>
        <v>0</v>
      </c>
    </row>
    <row r="409" customFormat="false" ht="15" hidden="false" customHeight="false" outlineLevel="0" collapsed="false">
      <c r="A409" s="24"/>
      <c r="B409" s="25"/>
      <c r="C409" s="21"/>
      <c r="D409" s="19"/>
      <c r="E409" s="19"/>
      <c r="F409" s="19"/>
      <c r="G409" s="26"/>
      <c r="H409" s="27"/>
      <c r="I409" s="28"/>
      <c r="J409" s="19"/>
      <c r="K409" s="28"/>
      <c r="L409" s="29" t="str">
        <f aca="false">IF(AC409="","",LEFT(AC409,LEN(AC409)-2))</f>
        <v/>
      </c>
      <c r="M409" s="30"/>
      <c r="N409" s="30"/>
      <c r="O409" s="32" t="str">
        <f aca="false">IF(TRIM(C409&amp;"")="","",RIGHT(SUBSTITUTE(SUBSTITUTE(C409&amp;""," ",""),"*",""),4))</f>
        <v/>
      </c>
      <c r="P409" s="32" t="n">
        <f aca="false">IF(O409="",0,IFERROR(MATCH(O409,Vans!$D$2:$D$51,0),IFERROR(MATCH(VALUE(O409),Vans!$D$2:$D$51,0),0)))</f>
        <v>0</v>
      </c>
      <c r="Q409" s="32" t="str">
        <f aca="false">IF(P409=0,"",INDEX(Vans!$A$2:$A$51,P409)&amp;"")</f>
        <v/>
      </c>
      <c r="R409" s="32" t="str">
        <f aca="false">IF(A409="","",IF(TRIM(D409&amp;"")&lt;&gt;"",SUBSTITUTE(UPPER(TRIM(D409&amp;""))," ",""),SUBSTITUTE(UPPER(Q409)," ","")))</f>
        <v/>
      </c>
      <c r="S409" s="32" t="n">
        <f aca="false">IF(R409="",0,IFERROR(MATCH(R409,Vans!$G$2:$G$51,0),0))</f>
        <v>0</v>
      </c>
      <c r="T409" s="32" t="str">
        <f aca="false">IF(S409=0,"",INDEX(Vans!$B$2:$B$51,S409)&amp;"")</f>
        <v/>
      </c>
      <c r="U409" s="32" t="str">
        <f aca="false">IF(S409=0,"",INDEX(Vans!$C$2:$C$51,S409))</f>
        <v/>
      </c>
      <c r="V409" s="32" t="str">
        <f aca="false">IF(TRIM(F409&amp;"")="","",IF(ISNUMBER(SEARCH("adblue",F409)),"AdBlue",IF(OR(ISNUMBER(SEARCH("diesel",F409)),ISNUMBER(SEARCH("derv",F409)),ISNUMBER(SEARCH("ulsd",F409))),"Diesel",IF(OR(ISNUMBER(SEARCH("unleaded",F409)),ISNUMBER(SEARCH("petrol",F409)),ISNUMBER(SEARCH("ulp",F409))),"Petrol",IF(OR(ISNUMBER(SEARCH("electric",F409)),ISNUMBER(SEARCH("charg",F409)),ISNUMBER(SEARCH("kwh",F409))),"Electric","Other")))))</f>
        <v/>
      </c>
      <c r="W409" s="34" t="str">
        <f aca="false">IF(TRIM(B409&amp;"")&lt;&gt;"",IFERROR(MOD(B409*1,1),""),IF(A409="","",IFERROR(IF(MOD(A409*1,1)&gt;0,MOD(A409*1,1),""),"")))</f>
        <v/>
      </c>
      <c r="X409" s="35" t="str">
        <f aca="false">IF(A409="","",IFERROR(INT(A409*1),""))</f>
        <v/>
      </c>
      <c r="Y409" s="32" t="str">
        <f aca="false">IF(OR(X409="",NOT(OR(V409="Diesel",V409="Petrol"))),"",MAX(IF(O409="",0,COUNTIFS($O$2:$O$501,O409,$X$2:$X$501,X409,$V$2:$V$501,"Diesel")+COUNTIFS($O$2:$O$501,O409,$X$2:$X$501,X409,$V$2:$V$501,"Petrol")),IF(R409="",0,COUNTIFS($R$2:$R$501,R409,$X$2:$X$501,X409,$V$2:$V$501,"Diesel")+COUNTIFS($R$2:$R$501,R409,$X$2:$X$501,X409,$V$2:$V$501,"Petrol"))))</f>
        <v/>
      </c>
      <c r="Z409" s="32" t="str">
        <f aca="false">IF(OR(R409="",TRIM(I409&amp;"")="",NOT(OR(V409="Diesel",V409="Petrol"))),"",IFERROR(_xlfn.MAXIFS($I$2:$I$501,$R$2:$R$501,R409,$I$2:$I$501,"&lt;"&amp;I409,$V$2:$V$501,"&lt;&gt;AdBlue",$V$2:$V$501,"&lt;&gt;Other"),""))</f>
        <v/>
      </c>
      <c r="AA409" s="32" t="str">
        <f aca="false">IF(OR(Z409="",N(Z409)=0),"",I409-Z409)</f>
        <v/>
      </c>
      <c r="AB409" s="32" t="str">
        <f aca="false">IF(OR(R409="",TRIM(I409&amp;"")="",X409=""),"",IFERROR(_xlfn.MAXIFS($I$2:$I$501,$R$2:$R$501,R409,$X$2:$X$501,"&lt;"&amp;X409),""))</f>
        <v/>
      </c>
      <c r="AC409" s="32" t="str">
        <f aca="false">IF(V409="Other","Not fuel, ","")&amp;IFERROR(IF(AND(T409&lt;&gt;"",OR(AND(V409="Diesel",T409&lt;&gt;"Diesel"),AND(V409="Petrol",T409&lt;&gt;"Petrol",T409&lt;&gt;"Plug-in hybrid"),AND(V409="Electric",T409&lt;&gt;"Electric",T409&lt;&gt;"Plug-in hybrid"))),"Wrong fuel for this van, ",""),"")&amp;IFERROR(IF(AND(OR(V409="Diesel",V409="Petrol"),N(U409)&gt;0,G409*1&gt;N(U409)*(1+TankMargin)),"More than the tank holds, ",""),"")&amp;IF(AND(TRIM(D409&amp;"")&lt;&gt;"",Q409&lt;&gt;"",SUBSTITUTE(UPPER(Q409)," ","")&lt;&gt;R409),"Card used in another van, ","")&amp;IF(AND(TRIM(D409&amp;"")&lt;&gt;"",S409=0),"Not one of your vans, ","")&amp;IF(AND(A409&lt;&gt;"",R409="",O409&lt;&gt;"",P409=0),"Card not on your Vans list, ","")&amp;IF(N(Y409)&gt;1,"Filled twice that day, ","")&amp;IFERROR(IF(AND(AA409&lt;&gt;"",AA409&lt;MinMiles),"Only "&amp;TEXT(AA409,"#,##0")&amp;" miles since the previous fill, ",""),"")&amp;IFERROR(IF(AND(AB409&lt;&gt;"",N(AB409)&gt;0,I409*1&lt;N(AB409)),"Pump mileage lower than before, ",""),"")&amp;IFERROR(IF(AND(TRIM(I409&amp;"")&lt;&gt;"",TRIM(K409&amp;"")&lt;&gt;"",ABS(I409*1-K409*1)&gt;MileTolerance),"Pump mileage off from the odometer, ",""),"")&amp;IF(J409="No","No receipt from the driver, ","")&amp;IFERROR(IF(AND(W409&lt;&gt;"",OR(W409&lt;DayStart,W409&gt;DayEnd)),"Outside working hours, ",""),"")&amp;IFERROR(IF(AND(X409&lt;&gt;"",WEEKDAY(X409,2)=6,FlagSat="Yes"),"Saturday, ",""),"")&amp;IFERROR(IF(AND(X409&lt;&gt;"",WEEKDAY(X409,2)=7,FlagSun="Yes"),"Sunday, ",""),"")&amp;IF(AND(FlagPremium="Yes",OR(V409="Diesel",V409="Petrol"),OR(ISNUMBER(SEARCH("super",F409)),ISNUMBER(SEARCH("premium",F409)),ISNUMBER(SEARCH("ultimate",F409)),ISNUMBER(SEARCH("v-power",F409)),ISNUMBER(SEARCH("momentum",F409)),ISNUMBER(SEARCH("supreme",F409)))),"Premium fuel, ","")</f>
        <v/>
      </c>
      <c r="AD409" s="32" t="n">
        <f aca="false">IF(AC409="",0,1)</f>
        <v>0</v>
      </c>
      <c r="AE409" s="32" t="n">
        <f aca="false">IF(A409="",0,1)</f>
        <v>0</v>
      </c>
    </row>
    <row r="410" customFormat="false" ht="15" hidden="false" customHeight="false" outlineLevel="0" collapsed="false">
      <c r="A410" s="24"/>
      <c r="B410" s="25"/>
      <c r="C410" s="21"/>
      <c r="D410" s="19"/>
      <c r="E410" s="19"/>
      <c r="F410" s="19"/>
      <c r="G410" s="26"/>
      <c r="H410" s="27"/>
      <c r="I410" s="28"/>
      <c r="J410" s="19"/>
      <c r="K410" s="28"/>
      <c r="L410" s="29" t="str">
        <f aca="false">IF(AC410="","",LEFT(AC410,LEN(AC410)-2))</f>
        <v/>
      </c>
      <c r="M410" s="30"/>
      <c r="N410" s="30"/>
      <c r="O410" s="32" t="str">
        <f aca="false">IF(TRIM(C410&amp;"")="","",RIGHT(SUBSTITUTE(SUBSTITUTE(C410&amp;""," ",""),"*",""),4))</f>
        <v/>
      </c>
      <c r="P410" s="32" t="n">
        <f aca="false">IF(O410="",0,IFERROR(MATCH(O410,Vans!$D$2:$D$51,0),IFERROR(MATCH(VALUE(O410),Vans!$D$2:$D$51,0),0)))</f>
        <v>0</v>
      </c>
      <c r="Q410" s="32" t="str">
        <f aca="false">IF(P410=0,"",INDEX(Vans!$A$2:$A$51,P410)&amp;"")</f>
        <v/>
      </c>
      <c r="R410" s="32" t="str">
        <f aca="false">IF(A410="","",IF(TRIM(D410&amp;"")&lt;&gt;"",SUBSTITUTE(UPPER(TRIM(D410&amp;""))," ",""),SUBSTITUTE(UPPER(Q410)," ","")))</f>
        <v/>
      </c>
      <c r="S410" s="32" t="n">
        <f aca="false">IF(R410="",0,IFERROR(MATCH(R410,Vans!$G$2:$G$51,0),0))</f>
        <v>0</v>
      </c>
      <c r="T410" s="32" t="str">
        <f aca="false">IF(S410=0,"",INDEX(Vans!$B$2:$B$51,S410)&amp;"")</f>
        <v/>
      </c>
      <c r="U410" s="32" t="str">
        <f aca="false">IF(S410=0,"",INDEX(Vans!$C$2:$C$51,S410))</f>
        <v/>
      </c>
      <c r="V410" s="32" t="str">
        <f aca="false">IF(TRIM(F410&amp;"")="","",IF(ISNUMBER(SEARCH("adblue",F410)),"AdBlue",IF(OR(ISNUMBER(SEARCH("diesel",F410)),ISNUMBER(SEARCH("derv",F410)),ISNUMBER(SEARCH("ulsd",F410))),"Diesel",IF(OR(ISNUMBER(SEARCH("unleaded",F410)),ISNUMBER(SEARCH("petrol",F410)),ISNUMBER(SEARCH("ulp",F410))),"Petrol",IF(OR(ISNUMBER(SEARCH("electric",F410)),ISNUMBER(SEARCH("charg",F410)),ISNUMBER(SEARCH("kwh",F410))),"Electric","Other")))))</f>
        <v/>
      </c>
      <c r="W410" s="34" t="str">
        <f aca="false">IF(TRIM(B410&amp;"")&lt;&gt;"",IFERROR(MOD(B410*1,1),""),IF(A410="","",IFERROR(IF(MOD(A410*1,1)&gt;0,MOD(A410*1,1),""),"")))</f>
        <v/>
      </c>
      <c r="X410" s="35" t="str">
        <f aca="false">IF(A410="","",IFERROR(INT(A410*1),""))</f>
        <v/>
      </c>
      <c r="Y410" s="32" t="str">
        <f aca="false">IF(OR(X410="",NOT(OR(V410="Diesel",V410="Petrol"))),"",MAX(IF(O410="",0,COUNTIFS($O$2:$O$501,O410,$X$2:$X$501,X410,$V$2:$V$501,"Diesel")+COUNTIFS($O$2:$O$501,O410,$X$2:$X$501,X410,$V$2:$V$501,"Petrol")),IF(R410="",0,COUNTIFS($R$2:$R$501,R410,$X$2:$X$501,X410,$V$2:$V$501,"Diesel")+COUNTIFS($R$2:$R$501,R410,$X$2:$X$501,X410,$V$2:$V$501,"Petrol"))))</f>
        <v/>
      </c>
      <c r="Z410" s="32" t="str">
        <f aca="false">IF(OR(R410="",TRIM(I410&amp;"")="",NOT(OR(V410="Diesel",V410="Petrol"))),"",IFERROR(_xlfn.MAXIFS($I$2:$I$501,$R$2:$R$501,R410,$I$2:$I$501,"&lt;"&amp;I410,$V$2:$V$501,"&lt;&gt;AdBlue",$V$2:$V$501,"&lt;&gt;Other"),""))</f>
        <v/>
      </c>
      <c r="AA410" s="32" t="str">
        <f aca="false">IF(OR(Z410="",N(Z410)=0),"",I410-Z410)</f>
        <v/>
      </c>
      <c r="AB410" s="32" t="str">
        <f aca="false">IF(OR(R410="",TRIM(I410&amp;"")="",X410=""),"",IFERROR(_xlfn.MAXIFS($I$2:$I$501,$R$2:$R$501,R410,$X$2:$X$501,"&lt;"&amp;X410),""))</f>
        <v/>
      </c>
      <c r="AC410" s="32" t="str">
        <f aca="false">IF(V410="Other","Not fuel, ","")&amp;IFERROR(IF(AND(T410&lt;&gt;"",OR(AND(V410="Diesel",T410&lt;&gt;"Diesel"),AND(V410="Petrol",T410&lt;&gt;"Petrol",T410&lt;&gt;"Plug-in hybrid"),AND(V410="Electric",T410&lt;&gt;"Electric",T410&lt;&gt;"Plug-in hybrid"))),"Wrong fuel for this van, ",""),"")&amp;IFERROR(IF(AND(OR(V410="Diesel",V410="Petrol"),N(U410)&gt;0,G410*1&gt;N(U410)*(1+TankMargin)),"More than the tank holds, ",""),"")&amp;IF(AND(TRIM(D410&amp;"")&lt;&gt;"",Q410&lt;&gt;"",SUBSTITUTE(UPPER(Q410)," ","")&lt;&gt;R410),"Card used in another van, ","")&amp;IF(AND(TRIM(D410&amp;"")&lt;&gt;"",S410=0),"Not one of your vans, ","")&amp;IF(AND(A410&lt;&gt;"",R410="",O410&lt;&gt;"",P410=0),"Card not on your Vans list, ","")&amp;IF(N(Y410)&gt;1,"Filled twice that day, ","")&amp;IFERROR(IF(AND(AA410&lt;&gt;"",AA410&lt;MinMiles),"Only "&amp;TEXT(AA410,"#,##0")&amp;" miles since the previous fill, ",""),"")&amp;IFERROR(IF(AND(AB410&lt;&gt;"",N(AB410)&gt;0,I410*1&lt;N(AB410)),"Pump mileage lower than before, ",""),"")&amp;IFERROR(IF(AND(TRIM(I410&amp;"")&lt;&gt;"",TRIM(K410&amp;"")&lt;&gt;"",ABS(I410*1-K410*1)&gt;MileTolerance),"Pump mileage off from the odometer, ",""),"")&amp;IF(J410="No","No receipt from the driver, ","")&amp;IFERROR(IF(AND(W410&lt;&gt;"",OR(W410&lt;DayStart,W410&gt;DayEnd)),"Outside working hours, ",""),"")&amp;IFERROR(IF(AND(X410&lt;&gt;"",WEEKDAY(X410,2)=6,FlagSat="Yes"),"Saturday, ",""),"")&amp;IFERROR(IF(AND(X410&lt;&gt;"",WEEKDAY(X410,2)=7,FlagSun="Yes"),"Sunday, ",""),"")&amp;IF(AND(FlagPremium="Yes",OR(V410="Diesel",V410="Petrol"),OR(ISNUMBER(SEARCH("super",F410)),ISNUMBER(SEARCH("premium",F410)),ISNUMBER(SEARCH("ultimate",F410)),ISNUMBER(SEARCH("v-power",F410)),ISNUMBER(SEARCH("momentum",F410)),ISNUMBER(SEARCH("supreme",F410)))),"Premium fuel, ","")</f>
        <v/>
      </c>
      <c r="AD410" s="32" t="n">
        <f aca="false">IF(AC410="",0,1)</f>
        <v>0</v>
      </c>
      <c r="AE410" s="32" t="n">
        <f aca="false">IF(A410="",0,1)</f>
        <v>0</v>
      </c>
    </row>
    <row r="411" customFormat="false" ht="15" hidden="false" customHeight="false" outlineLevel="0" collapsed="false">
      <c r="A411" s="24"/>
      <c r="B411" s="25"/>
      <c r="C411" s="21"/>
      <c r="D411" s="19"/>
      <c r="E411" s="19"/>
      <c r="F411" s="19"/>
      <c r="G411" s="26"/>
      <c r="H411" s="27"/>
      <c r="I411" s="28"/>
      <c r="J411" s="19"/>
      <c r="K411" s="28"/>
      <c r="L411" s="29" t="str">
        <f aca="false">IF(AC411="","",LEFT(AC411,LEN(AC411)-2))</f>
        <v/>
      </c>
      <c r="M411" s="30"/>
      <c r="N411" s="30"/>
      <c r="O411" s="32" t="str">
        <f aca="false">IF(TRIM(C411&amp;"")="","",RIGHT(SUBSTITUTE(SUBSTITUTE(C411&amp;""," ",""),"*",""),4))</f>
        <v/>
      </c>
      <c r="P411" s="32" t="n">
        <f aca="false">IF(O411="",0,IFERROR(MATCH(O411,Vans!$D$2:$D$51,0),IFERROR(MATCH(VALUE(O411),Vans!$D$2:$D$51,0),0)))</f>
        <v>0</v>
      </c>
      <c r="Q411" s="32" t="str">
        <f aca="false">IF(P411=0,"",INDEX(Vans!$A$2:$A$51,P411)&amp;"")</f>
        <v/>
      </c>
      <c r="R411" s="32" t="str">
        <f aca="false">IF(A411="","",IF(TRIM(D411&amp;"")&lt;&gt;"",SUBSTITUTE(UPPER(TRIM(D411&amp;""))," ",""),SUBSTITUTE(UPPER(Q411)," ","")))</f>
        <v/>
      </c>
      <c r="S411" s="32" t="n">
        <f aca="false">IF(R411="",0,IFERROR(MATCH(R411,Vans!$G$2:$G$51,0),0))</f>
        <v>0</v>
      </c>
      <c r="T411" s="32" t="str">
        <f aca="false">IF(S411=0,"",INDEX(Vans!$B$2:$B$51,S411)&amp;"")</f>
        <v/>
      </c>
      <c r="U411" s="32" t="str">
        <f aca="false">IF(S411=0,"",INDEX(Vans!$C$2:$C$51,S411))</f>
        <v/>
      </c>
      <c r="V411" s="32" t="str">
        <f aca="false">IF(TRIM(F411&amp;"")="","",IF(ISNUMBER(SEARCH("adblue",F411)),"AdBlue",IF(OR(ISNUMBER(SEARCH("diesel",F411)),ISNUMBER(SEARCH("derv",F411)),ISNUMBER(SEARCH("ulsd",F411))),"Diesel",IF(OR(ISNUMBER(SEARCH("unleaded",F411)),ISNUMBER(SEARCH("petrol",F411)),ISNUMBER(SEARCH("ulp",F411))),"Petrol",IF(OR(ISNUMBER(SEARCH("electric",F411)),ISNUMBER(SEARCH("charg",F411)),ISNUMBER(SEARCH("kwh",F411))),"Electric","Other")))))</f>
        <v/>
      </c>
      <c r="W411" s="34" t="str">
        <f aca="false">IF(TRIM(B411&amp;"")&lt;&gt;"",IFERROR(MOD(B411*1,1),""),IF(A411="","",IFERROR(IF(MOD(A411*1,1)&gt;0,MOD(A411*1,1),""),"")))</f>
        <v/>
      </c>
      <c r="X411" s="35" t="str">
        <f aca="false">IF(A411="","",IFERROR(INT(A411*1),""))</f>
        <v/>
      </c>
      <c r="Y411" s="32" t="str">
        <f aca="false">IF(OR(X411="",NOT(OR(V411="Diesel",V411="Petrol"))),"",MAX(IF(O411="",0,COUNTIFS($O$2:$O$501,O411,$X$2:$X$501,X411,$V$2:$V$501,"Diesel")+COUNTIFS($O$2:$O$501,O411,$X$2:$X$501,X411,$V$2:$V$501,"Petrol")),IF(R411="",0,COUNTIFS($R$2:$R$501,R411,$X$2:$X$501,X411,$V$2:$V$501,"Diesel")+COUNTIFS($R$2:$R$501,R411,$X$2:$X$501,X411,$V$2:$V$501,"Petrol"))))</f>
        <v/>
      </c>
      <c r="Z411" s="32" t="str">
        <f aca="false">IF(OR(R411="",TRIM(I411&amp;"")="",NOT(OR(V411="Diesel",V411="Petrol"))),"",IFERROR(_xlfn.MAXIFS($I$2:$I$501,$R$2:$R$501,R411,$I$2:$I$501,"&lt;"&amp;I411,$V$2:$V$501,"&lt;&gt;AdBlue",$V$2:$V$501,"&lt;&gt;Other"),""))</f>
        <v/>
      </c>
      <c r="AA411" s="32" t="str">
        <f aca="false">IF(OR(Z411="",N(Z411)=0),"",I411-Z411)</f>
        <v/>
      </c>
      <c r="AB411" s="32" t="str">
        <f aca="false">IF(OR(R411="",TRIM(I411&amp;"")="",X411=""),"",IFERROR(_xlfn.MAXIFS($I$2:$I$501,$R$2:$R$501,R411,$X$2:$X$501,"&lt;"&amp;X411),""))</f>
        <v/>
      </c>
      <c r="AC411" s="32" t="str">
        <f aca="false">IF(V411="Other","Not fuel, ","")&amp;IFERROR(IF(AND(T411&lt;&gt;"",OR(AND(V411="Diesel",T411&lt;&gt;"Diesel"),AND(V411="Petrol",T411&lt;&gt;"Petrol",T411&lt;&gt;"Plug-in hybrid"),AND(V411="Electric",T411&lt;&gt;"Electric",T411&lt;&gt;"Plug-in hybrid"))),"Wrong fuel for this van, ",""),"")&amp;IFERROR(IF(AND(OR(V411="Diesel",V411="Petrol"),N(U411)&gt;0,G411*1&gt;N(U411)*(1+TankMargin)),"More than the tank holds, ",""),"")&amp;IF(AND(TRIM(D411&amp;"")&lt;&gt;"",Q411&lt;&gt;"",SUBSTITUTE(UPPER(Q411)," ","")&lt;&gt;R411),"Card used in another van, ","")&amp;IF(AND(TRIM(D411&amp;"")&lt;&gt;"",S411=0),"Not one of your vans, ","")&amp;IF(AND(A411&lt;&gt;"",R411="",O411&lt;&gt;"",P411=0),"Card not on your Vans list, ","")&amp;IF(N(Y411)&gt;1,"Filled twice that day, ","")&amp;IFERROR(IF(AND(AA411&lt;&gt;"",AA411&lt;MinMiles),"Only "&amp;TEXT(AA411,"#,##0")&amp;" miles since the previous fill, ",""),"")&amp;IFERROR(IF(AND(AB411&lt;&gt;"",N(AB411)&gt;0,I411*1&lt;N(AB411)),"Pump mileage lower than before, ",""),"")&amp;IFERROR(IF(AND(TRIM(I411&amp;"")&lt;&gt;"",TRIM(K411&amp;"")&lt;&gt;"",ABS(I411*1-K411*1)&gt;MileTolerance),"Pump mileage off from the odometer, ",""),"")&amp;IF(J411="No","No receipt from the driver, ","")&amp;IFERROR(IF(AND(W411&lt;&gt;"",OR(W411&lt;DayStart,W411&gt;DayEnd)),"Outside working hours, ",""),"")&amp;IFERROR(IF(AND(X411&lt;&gt;"",WEEKDAY(X411,2)=6,FlagSat="Yes"),"Saturday, ",""),"")&amp;IFERROR(IF(AND(X411&lt;&gt;"",WEEKDAY(X411,2)=7,FlagSun="Yes"),"Sunday, ",""),"")&amp;IF(AND(FlagPremium="Yes",OR(V411="Diesel",V411="Petrol"),OR(ISNUMBER(SEARCH("super",F411)),ISNUMBER(SEARCH("premium",F411)),ISNUMBER(SEARCH("ultimate",F411)),ISNUMBER(SEARCH("v-power",F411)),ISNUMBER(SEARCH("momentum",F411)),ISNUMBER(SEARCH("supreme",F411)))),"Premium fuel, ","")</f>
        <v/>
      </c>
      <c r="AD411" s="32" t="n">
        <f aca="false">IF(AC411="",0,1)</f>
        <v>0</v>
      </c>
      <c r="AE411" s="32" t="n">
        <f aca="false">IF(A411="",0,1)</f>
        <v>0</v>
      </c>
    </row>
    <row r="412" customFormat="false" ht="15" hidden="false" customHeight="false" outlineLevel="0" collapsed="false">
      <c r="A412" s="24"/>
      <c r="B412" s="25"/>
      <c r="C412" s="21"/>
      <c r="D412" s="19"/>
      <c r="E412" s="19"/>
      <c r="F412" s="19"/>
      <c r="G412" s="26"/>
      <c r="H412" s="27"/>
      <c r="I412" s="28"/>
      <c r="J412" s="19"/>
      <c r="K412" s="28"/>
      <c r="L412" s="29" t="str">
        <f aca="false">IF(AC412="","",LEFT(AC412,LEN(AC412)-2))</f>
        <v/>
      </c>
      <c r="M412" s="30"/>
      <c r="N412" s="30"/>
      <c r="O412" s="32" t="str">
        <f aca="false">IF(TRIM(C412&amp;"")="","",RIGHT(SUBSTITUTE(SUBSTITUTE(C412&amp;""," ",""),"*",""),4))</f>
        <v/>
      </c>
      <c r="P412" s="32" t="n">
        <f aca="false">IF(O412="",0,IFERROR(MATCH(O412,Vans!$D$2:$D$51,0),IFERROR(MATCH(VALUE(O412),Vans!$D$2:$D$51,0),0)))</f>
        <v>0</v>
      </c>
      <c r="Q412" s="32" t="str">
        <f aca="false">IF(P412=0,"",INDEX(Vans!$A$2:$A$51,P412)&amp;"")</f>
        <v/>
      </c>
      <c r="R412" s="32" t="str">
        <f aca="false">IF(A412="","",IF(TRIM(D412&amp;"")&lt;&gt;"",SUBSTITUTE(UPPER(TRIM(D412&amp;""))," ",""),SUBSTITUTE(UPPER(Q412)," ","")))</f>
        <v/>
      </c>
      <c r="S412" s="32" t="n">
        <f aca="false">IF(R412="",0,IFERROR(MATCH(R412,Vans!$G$2:$G$51,0),0))</f>
        <v>0</v>
      </c>
      <c r="T412" s="32" t="str">
        <f aca="false">IF(S412=0,"",INDEX(Vans!$B$2:$B$51,S412)&amp;"")</f>
        <v/>
      </c>
      <c r="U412" s="32" t="str">
        <f aca="false">IF(S412=0,"",INDEX(Vans!$C$2:$C$51,S412))</f>
        <v/>
      </c>
      <c r="V412" s="32" t="str">
        <f aca="false">IF(TRIM(F412&amp;"")="","",IF(ISNUMBER(SEARCH("adblue",F412)),"AdBlue",IF(OR(ISNUMBER(SEARCH("diesel",F412)),ISNUMBER(SEARCH("derv",F412)),ISNUMBER(SEARCH("ulsd",F412))),"Diesel",IF(OR(ISNUMBER(SEARCH("unleaded",F412)),ISNUMBER(SEARCH("petrol",F412)),ISNUMBER(SEARCH("ulp",F412))),"Petrol",IF(OR(ISNUMBER(SEARCH("electric",F412)),ISNUMBER(SEARCH("charg",F412)),ISNUMBER(SEARCH("kwh",F412))),"Electric","Other")))))</f>
        <v/>
      </c>
      <c r="W412" s="34" t="str">
        <f aca="false">IF(TRIM(B412&amp;"")&lt;&gt;"",IFERROR(MOD(B412*1,1),""),IF(A412="","",IFERROR(IF(MOD(A412*1,1)&gt;0,MOD(A412*1,1),""),"")))</f>
        <v/>
      </c>
      <c r="X412" s="35" t="str">
        <f aca="false">IF(A412="","",IFERROR(INT(A412*1),""))</f>
        <v/>
      </c>
      <c r="Y412" s="32" t="str">
        <f aca="false">IF(OR(X412="",NOT(OR(V412="Diesel",V412="Petrol"))),"",MAX(IF(O412="",0,COUNTIFS($O$2:$O$501,O412,$X$2:$X$501,X412,$V$2:$V$501,"Diesel")+COUNTIFS($O$2:$O$501,O412,$X$2:$X$501,X412,$V$2:$V$501,"Petrol")),IF(R412="",0,COUNTIFS($R$2:$R$501,R412,$X$2:$X$501,X412,$V$2:$V$501,"Diesel")+COUNTIFS($R$2:$R$501,R412,$X$2:$X$501,X412,$V$2:$V$501,"Petrol"))))</f>
        <v/>
      </c>
      <c r="Z412" s="32" t="str">
        <f aca="false">IF(OR(R412="",TRIM(I412&amp;"")="",NOT(OR(V412="Diesel",V412="Petrol"))),"",IFERROR(_xlfn.MAXIFS($I$2:$I$501,$R$2:$R$501,R412,$I$2:$I$501,"&lt;"&amp;I412,$V$2:$V$501,"&lt;&gt;AdBlue",$V$2:$V$501,"&lt;&gt;Other"),""))</f>
        <v/>
      </c>
      <c r="AA412" s="32" t="str">
        <f aca="false">IF(OR(Z412="",N(Z412)=0),"",I412-Z412)</f>
        <v/>
      </c>
      <c r="AB412" s="32" t="str">
        <f aca="false">IF(OR(R412="",TRIM(I412&amp;"")="",X412=""),"",IFERROR(_xlfn.MAXIFS($I$2:$I$501,$R$2:$R$501,R412,$X$2:$X$501,"&lt;"&amp;X412),""))</f>
        <v/>
      </c>
      <c r="AC412" s="32" t="str">
        <f aca="false">IF(V412="Other","Not fuel, ","")&amp;IFERROR(IF(AND(T412&lt;&gt;"",OR(AND(V412="Diesel",T412&lt;&gt;"Diesel"),AND(V412="Petrol",T412&lt;&gt;"Petrol",T412&lt;&gt;"Plug-in hybrid"),AND(V412="Electric",T412&lt;&gt;"Electric",T412&lt;&gt;"Plug-in hybrid"))),"Wrong fuel for this van, ",""),"")&amp;IFERROR(IF(AND(OR(V412="Diesel",V412="Petrol"),N(U412)&gt;0,G412*1&gt;N(U412)*(1+TankMargin)),"More than the tank holds, ",""),"")&amp;IF(AND(TRIM(D412&amp;"")&lt;&gt;"",Q412&lt;&gt;"",SUBSTITUTE(UPPER(Q412)," ","")&lt;&gt;R412),"Card used in another van, ","")&amp;IF(AND(TRIM(D412&amp;"")&lt;&gt;"",S412=0),"Not one of your vans, ","")&amp;IF(AND(A412&lt;&gt;"",R412="",O412&lt;&gt;"",P412=0),"Card not on your Vans list, ","")&amp;IF(N(Y412)&gt;1,"Filled twice that day, ","")&amp;IFERROR(IF(AND(AA412&lt;&gt;"",AA412&lt;MinMiles),"Only "&amp;TEXT(AA412,"#,##0")&amp;" miles since the previous fill, ",""),"")&amp;IFERROR(IF(AND(AB412&lt;&gt;"",N(AB412)&gt;0,I412*1&lt;N(AB412)),"Pump mileage lower than before, ",""),"")&amp;IFERROR(IF(AND(TRIM(I412&amp;"")&lt;&gt;"",TRIM(K412&amp;"")&lt;&gt;"",ABS(I412*1-K412*1)&gt;MileTolerance),"Pump mileage off from the odometer, ",""),"")&amp;IF(J412="No","No receipt from the driver, ","")&amp;IFERROR(IF(AND(W412&lt;&gt;"",OR(W412&lt;DayStart,W412&gt;DayEnd)),"Outside working hours, ",""),"")&amp;IFERROR(IF(AND(X412&lt;&gt;"",WEEKDAY(X412,2)=6,FlagSat="Yes"),"Saturday, ",""),"")&amp;IFERROR(IF(AND(X412&lt;&gt;"",WEEKDAY(X412,2)=7,FlagSun="Yes"),"Sunday, ",""),"")&amp;IF(AND(FlagPremium="Yes",OR(V412="Diesel",V412="Petrol"),OR(ISNUMBER(SEARCH("super",F412)),ISNUMBER(SEARCH("premium",F412)),ISNUMBER(SEARCH("ultimate",F412)),ISNUMBER(SEARCH("v-power",F412)),ISNUMBER(SEARCH("momentum",F412)),ISNUMBER(SEARCH("supreme",F412)))),"Premium fuel, ","")</f>
        <v/>
      </c>
      <c r="AD412" s="32" t="n">
        <f aca="false">IF(AC412="",0,1)</f>
        <v>0</v>
      </c>
      <c r="AE412" s="32" t="n">
        <f aca="false">IF(A412="",0,1)</f>
        <v>0</v>
      </c>
    </row>
    <row r="413" customFormat="false" ht="15" hidden="false" customHeight="false" outlineLevel="0" collapsed="false">
      <c r="A413" s="24"/>
      <c r="B413" s="25"/>
      <c r="C413" s="21"/>
      <c r="D413" s="19"/>
      <c r="E413" s="19"/>
      <c r="F413" s="19"/>
      <c r="G413" s="26"/>
      <c r="H413" s="27"/>
      <c r="I413" s="28"/>
      <c r="J413" s="19"/>
      <c r="K413" s="28"/>
      <c r="L413" s="29" t="str">
        <f aca="false">IF(AC413="","",LEFT(AC413,LEN(AC413)-2))</f>
        <v/>
      </c>
      <c r="M413" s="30"/>
      <c r="N413" s="30"/>
      <c r="O413" s="32" t="str">
        <f aca="false">IF(TRIM(C413&amp;"")="","",RIGHT(SUBSTITUTE(SUBSTITUTE(C413&amp;""," ",""),"*",""),4))</f>
        <v/>
      </c>
      <c r="P413" s="32" t="n">
        <f aca="false">IF(O413="",0,IFERROR(MATCH(O413,Vans!$D$2:$D$51,0),IFERROR(MATCH(VALUE(O413),Vans!$D$2:$D$51,0),0)))</f>
        <v>0</v>
      </c>
      <c r="Q413" s="32" t="str">
        <f aca="false">IF(P413=0,"",INDEX(Vans!$A$2:$A$51,P413)&amp;"")</f>
        <v/>
      </c>
      <c r="R413" s="32" t="str">
        <f aca="false">IF(A413="","",IF(TRIM(D413&amp;"")&lt;&gt;"",SUBSTITUTE(UPPER(TRIM(D413&amp;""))," ",""),SUBSTITUTE(UPPER(Q413)," ","")))</f>
        <v/>
      </c>
      <c r="S413" s="32" t="n">
        <f aca="false">IF(R413="",0,IFERROR(MATCH(R413,Vans!$G$2:$G$51,0),0))</f>
        <v>0</v>
      </c>
      <c r="T413" s="32" t="str">
        <f aca="false">IF(S413=0,"",INDEX(Vans!$B$2:$B$51,S413)&amp;"")</f>
        <v/>
      </c>
      <c r="U413" s="32" t="str">
        <f aca="false">IF(S413=0,"",INDEX(Vans!$C$2:$C$51,S413))</f>
        <v/>
      </c>
      <c r="V413" s="32" t="str">
        <f aca="false">IF(TRIM(F413&amp;"")="","",IF(ISNUMBER(SEARCH("adblue",F413)),"AdBlue",IF(OR(ISNUMBER(SEARCH("diesel",F413)),ISNUMBER(SEARCH("derv",F413)),ISNUMBER(SEARCH("ulsd",F413))),"Diesel",IF(OR(ISNUMBER(SEARCH("unleaded",F413)),ISNUMBER(SEARCH("petrol",F413)),ISNUMBER(SEARCH("ulp",F413))),"Petrol",IF(OR(ISNUMBER(SEARCH("electric",F413)),ISNUMBER(SEARCH("charg",F413)),ISNUMBER(SEARCH("kwh",F413))),"Electric","Other")))))</f>
        <v/>
      </c>
      <c r="W413" s="34" t="str">
        <f aca="false">IF(TRIM(B413&amp;"")&lt;&gt;"",IFERROR(MOD(B413*1,1),""),IF(A413="","",IFERROR(IF(MOD(A413*1,1)&gt;0,MOD(A413*1,1),""),"")))</f>
        <v/>
      </c>
      <c r="X413" s="35" t="str">
        <f aca="false">IF(A413="","",IFERROR(INT(A413*1),""))</f>
        <v/>
      </c>
      <c r="Y413" s="32" t="str">
        <f aca="false">IF(OR(X413="",NOT(OR(V413="Diesel",V413="Petrol"))),"",MAX(IF(O413="",0,COUNTIFS($O$2:$O$501,O413,$X$2:$X$501,X413,$V$2:$V$501,"Diesel")+COUNTIFS($O$2:$O$501,O413,$X$2:$X$501,X413,$V$2:$V$501,"Petrol")),IF(R413="",0,COUNTIFS($R$2:$R$501,R413,$X$2:$X$501,X413,$V$2:$V$501,"Diesel")+COUNTIFS($R$2:$R$501,R413,$X$2:$X$501,X413,$V$2:$V$501,"Petrol"))))</f>
        <v/>
      </c>
      <c r="Z413" s="32" t="str">
        <f aca="false">IF(OR(R413="",TRIM(I413&amp;"")="",NOT(OR(V413="Diesel",V413="Petrol"))),"",IFERROR(_xlfn.MAXIFS($I$2:$I$501,$R$2:$R$501,R413,$I$2:$I$501,"&lt;"&amp;I413,$V$2:$V$501,"&lt;&gt;AdBlue",$V$2:$V$501,"&lt;&gt;Other"),""))</f>
        <v/>
      </c>
      <c r="AA413" s="32" t="str">
        <f aca="false">IF(OR(Z413="",N(Z413)=0),"",I413-Z413)</f>
        <v/>
      </c>
      <c r="AB413" s="32" t="str">
        <f aca="false">IF(OR(R413="",TRIM(I413&amp;"")="",X413=""),"",IFERROR(_xlfn.MAXIFS($I$2:$I$501,$R$2:$R$501,R413,$X$2:$X$501,"&lt;"&amp;X413),""))</f>
        <v/>
      </c>
      <c r="AC413" s="32" t="str">
        <f aca="false">IF(V413="Other","Not fuel, ","")&amp;IFERROR(IF(AND(T413&lt;&gt;"",OR(AND(V413="Diesel",T413&lt;&gt;"Diesel"),AND(V413="Petrol",T413&lt;&gt;"Petrol",T413&lt;&gt;"Plug-in hybrid"),AND(V413="Electric",T413&lt;&gt;"Electric",T413&lt;&gt;"Plug-in hybrid"))),"Wrong fuel for this van, ",""),"")&amp;IFERROR(IF(AND(OR(V413="Diesel",V413="Petrol"),N(U413)&gt;0,G413*1&gt;N(U413)*(1+TankMargin)),"More than the tank holds, ",""),"")&amp;IF(AND(TRIM(D413&amp;"")&lt;&gt;"",Q413&lt;&gt;"",SUBSTITUTE(UPPER(Q413)," ","")&lt;&gt;R413),"Card used in another van, ","")&amp;IF(AND(TRIM(D413&amp;"")&lt;&gt;"",S413=0),"Not one of your vans, ","")&amp;IF(AND(A413&lt;&gt;"",R413="",O413&lt;&gt;"",P413=0),"Card not on your Vans list, ","")&amp;IF(N(Y413)&gt;1,"Filled twice that day, ","")&amp;IFERROR(IF(AND(AA413&lt;&gt;"",AA413&lt;MinMiles),"Only "&amp;TEXT(AA413,"#,##0")&amp;" miles since the previous fill, ",""),"")&amp;IFERROR(IF(AND(AB413&lt;&gt;"",N(AB413)&gt;0,I413*1&lt;N(AB413)),"Pump mileage lower than before, ",""),"")&amp;IFERROR(IF(AND(TRIM(I413&amp;"")&lt;&gt;"",TRIM(K413&amp;"")&lt;&gt;"",ABS(I413*1-K413*1)&gt;MileTolerance),"Pump mileage off from the odometer, ",""),"")&amp;IF(J413="No","No receipt from the driver, ","")&amp;IFERROR(IF(AND(W413&lt;&gt;"",OR(W413&lt;DayStart,W413&gt;DayEnd)),"Outside working hours, ",""),"")&amp;IFERROR(IF(AND(X413&lt;&gt;"",WEEKDAY(X413,2)=6,FlagSat="Yes"),"Saturday, ",""),"")&amp;IFERROR(IF(AND(X413&lt;&gt;"",WEEKDAY(X413,2)=7,FlagSun="Yes"),"Sunday, ",""),"")&amp;IF(AND(FlagPremium="Yes",OR(V413="Diesel",V413="Petrol"),OR(ISNUMBER(SEARCH("super",F413)),ISNUMBER(SEARCH("premium",F413)),ISNUMBER(SEARCH("ultimate",F413)),ISNUMBER(SEARCH("v-power",F413)),ISNUMBER(SEARCH("momentum",F413)),ISNUMBER(SEARCH("supreme",F413)))),"Premium fuel, ","")</f>
        <v/>
      </c>
      <c r="AD413" s="32" t="n">
        <f aca="false">IF(AC413="",0,1)</f>
        <v>0</v>
      </c>
      <c r="AE413" s="32" t="n">
        <f aca="false">IF(A413="",0,1)</f>
        <v>0</v>
      </c>
    </row>
    <row r="414" customFormat="false" ht="15" hidden="false" customHeight="false" outlineLevel="0" collapsed="false">
      <c r="A414" s="24"/>
      <c r="B414" s="25"/>
      <c r="C414" s="21"/>
      <c r="D414" s="19"/>
      <c r="E414" s="19"/>
      <c r="F414" s="19"/>
      <c r="G414" s="26"/>
      <c r="H414" s="27"/>
      <c r="I414" s="28"/>
      <c r="J414" s="19"/>
      <c r="K414" s="28"/>
      <c r="L414" s="29" t="str">
        <f aca="false">IF(AC414="","",LEFT(AC414,LEN(AC414)-2))</f>
        <v/>
      </c>
      <c r="M414" s="30"/>
      <c r="N414" s="30"/>
      <c r="O414" s="32" t="str">
        <f aca="false">IF(TRIM(C414&amp;"")="","",RIGHT(SUBSTITUTE(SUBSTITUTE(C414&amp;""," ",""),"*",""),4))</f>
        <v/>
      </c>
      <c r="P414" s="32" t="n">
        <f aca="false">IF(O414="",0,IFERROR(MATCH(O414,Vans!$D$2:$D$51,0),IFERROR(MATCH(VALUE(O414),Vans!$D$2:$D$51,0),0)))</f>
        <v>0</v>
      </c>
      <c r="Q414" s="32" t="str">
        <f aca="false">IF(P414=0,"",INDEX(Vans!$A$2:$A$51,P414)&amp;"")</f>
        <v/>
      </c>
      <c r="R414" s="32" t="str">
        <f aca="false">IF(A414="","",IF(TRIM(D414&amp;"")&lt;&gt;"",SUBSTITUTE(UPPER(TRIM(D414&amp;""))," ",""),SUBSTITUTE(UPPER(Q414)," ","")))</f>
        <v/>
      </c>
      <c r="S414" s="32" t="n">
        <f aca="false">IF(R414="",0,IFERROR(MATCH(R414,Vans!$G$2:$G$51,0),0))</f>
        <v>0</v>
      </c>
      <c r="T414" s="32" t="str">
        <f aca="false">IF(S414=0,"",INDEX(Vans!$B$2:$B$51,S414)&amp;"")</f>
        <v/>
      </c>
      <c r="U414" s="32" t="str">
        <f aca="false">IF(S414=0,"",INDEX(Vans!$C$2:$C$51,S414))</f>
        <v/>
      </c>
      <c r="V414" s="32" t="str">
        <f aca="false">IF(TRIM(F414&amp;"")="","",IF(ISNUMBER(SEARCH("adblue",F414)),"AdBlue",IF(OR(ISNUMBER(SEARCH("diesel",F414)),ISNUMBER(SEARCH("derv",F414)),ISNUMBER(SEARCH("ulsd",F414))),"Diesel",IF(OR(ISNUMBER(SEARCH("unleaded",F414)),ISNUMBER(SEARCH("petrol",F414)),ISNUMBER(SEARCH("ulp",F414))),"Petrol",IF(OR(ISNUMBER(SEARCH("electric",F414)),ISNUMBER(SEARCH("charg",F414)),ISNUMBER(SEARCH("kwh",F414))),"Electric","Other")))))</f>
        <v/>
      </c>
      <c r="W414" s="34" t="str">
        <f aca="false">IF(TRIM(B414&amp;"")&lt;&gt;"",IFERROR(MOD(B414*1,1),""),IF(A414="","",IFERROR(IF(MOD(A414*1,1)&gt;0,MOD(A414*1,1),""),"")))</f>
        <v/>
      </c>
      <c r="X414" s="35" t="str">
        <f aca="false">IF(A414="","",IFERROR(INT(A414*1),""))</f>
        <v/>
      </c>
      <c r="Y414" s="32" t="str">
        <f aca="false">IF(OR(X414="",NOT(OR(V414="Diesel",V414="Petrol"))),"",MAX(IF(O414="",0,COUNTIFS($O$2:$O$501,O414,$X$2:$X$501,X414,$V$2:$V$501,"Diesel")+COUNTIFS($O$2:$O$501,O414,$X$2:$X$501,X414,$V$2:$V$501,"Petrol")),IF(R414="",0,COUNTIFS($R$2:$R$501,R414,$X$2:$X$501,X414,$V$2:$V$501,"Diesel")+COUNTIFS($R$2:$R$501,R414,$X$2:$X$501,X414,$V$2:$V$501,"Petrol"))))</f>
        <v/>
      </c>
      <c r="Z414" s="32" t="str">
        <f aca="false">IF(OR(R414="",TRIM(I414&amp;"")="",NOT(OR(V414="Diesel",V414="Petrol"))),"",IFERROR(_xlfn.MAXIFS($I$2:$I$501,$R$2:$R$501,R414,$I$2:$I$501,"&lt;"&amp;I414,$V$2:$V$501,"&lt;&gt;AdBlue",$V$2:$V$501,"&lt;&gt;Other"),""))</f>
        <v/>
      </c>
      <c r="AA414" s="32" t="str">
        <f aca="false">IF(OR(Z414="",N(Z414)=0),"",I414-Z414)</f>
        <v/>
      </c>
      <c r="AB414" s="32" t="str">
        <f aca="false">IF(OR(R414="",TRIM(I414&amp;"")="",X414=""),"",IFERROR(_xlfn.MAXIFS($I$2:$I$501,$R$2:$R$501,R414,$X$2:$X$501,"&lt;"&amp;X414),""))</f>
        <v/>
      </c>
      <c r="AC414" s="32" t="str">
        <f aca="false">IF(V414="Other","Not fuel, ","")&amp;IFERROR(IF(AND(T414&lt;&gt;"",OR(AND(V414="Diesel",T414&lt;&gt;"Diesel"),AND(V414="Petrol",T414&lt;&gt;"Petrol",T414&lt;&gt;"Plug-in hybrid"),AND(V414="Electric",T414&lt;&gt;"Electric",T414&lt;&gt;"Plug-in hybrid"))),"Wrong fuel for this van, ",""),"")&amp;IFERROR(IF(AND(OR(V414="Diesel",V414="Petrol"),N(U414)&gt;0,G414*1&gt;N(U414)*(1+TankMargin)),"More than the tank holds, ",""),"")&amp;IF(AND(TRIM(D414&amp;"")&lt;&gt;"",Q414&lt;&gt;"",SUBSTITUTE(UPPER(Q414)," ","")&lt;&gt;R414),"Card used in another van, ","")&amp;IF(AND(TRIM(D414&amp;"")&lt;&gt;"",S414=0),"Not one of your vans, ","")&amp;IF(AND(A414&lt;&gt;"",R414="",O414&lt;&gt;"",P414=0),"Card not on your Vans list, ","")&amp;IF(N(Y414)&gt;1,"Filled twice that day, ","")&amp;IFERROR(IF(AND(AA414&lt;&gt;"",AA414&lt;MinMiles),"Only "&amp;TEXT(AA414,"#,##0")&amp;" miles since the previous fill, ",""),"")&amp;IFERROR(IF(AND(AB414&lt;&gt;"",N(AB414)&gt;0,I414*1&lt;N(AB414)),"Pump mileage lower than before, ",""),"")&amp;IFERROR(IF(AND(TRIM(I414&amp;"")&lt;&gt;"",TRIM(K414&amp;"")&lt;&gt;"",ABS(I414*1-K414*1)&gt;MileTolerance),"Pump mileage off from the odometer, ",""),"")&amp;IF(J414="No","No receipt from the driver, ","")&amp;IFERROR(IF(AND(W414&lt;&gt;"",OR(W414&lt;DayStart,W414&gt;DayEnd)),"Outside working hours, ",""),"")&amp;IFERROR(IF(AND(X414&lt;&gt;"",WEEKDAY(X414,2)=6,FlagSat="Yes"),"Saturday, ",""),"")&amp;IFERROR(IF(AND(X414&lt;&gt;"",WEEKDAY(X414,2)=7,FlagSun="Yes"),"Sunday, ",""),"")&amp;IF(AND(FlagPremium="Yes",OR(V414="Diesel",V414="Petrol"),OR(ISNUMBER(SEARCH("super",F414)),ISNUMBER(SEARCH("premium",F414)),ISNUMBER(SEARCH("ultimate",F414)),ISNUMBER(SEARCH("v-power",F414)),ISNUMBER(SEARCH("momentum",F414)),ISNUMBER(SEARCH("supreme",F414)))),"Premium fuel, ","")</f>
        <v/>
      </c>
      <c r="AD414" s="32" t="n">
        <f aca="false">IF(AC414="",0,1)</f>
        <v>0</v>
      </c>
      <c r="AE414" s="32" t="n">
        <f aca="false">IF(A414="",0,1)</f>
        <v>0</v>
      </c>
    </row>
    <row r="415" customFormat="false" ht="15" hidden="false" customHeight="false" outlineLevel="0" collapsed="false">
      <c r="A415" s="24"/>
      <c r="B415" s="25"/>
      <c r="C415" s="21"/>
      <c r="D415" s="19"/>
      <c r="E415" s="19"/>
      <c r="F415" s="19"/>
      <c r="G415" s="26"/>
      <c r="H415" s="27"/>
      <c r="I415" s="28"/>
      <c r="J415" s="19"/>
      <c r="K415" s="28"/>
      <c r="L415" s="29" t="str">
        <f aca="false">IF(AC415="","",LEFT(AC415,LEN(AC415)-2))</f>
        <v/>
      </c>
      <c r="M415" s="30"/>
      <c r="N415" s="30"/>
      <c r="O415" s="32" t="str">
        <f aca="false">IF(TRIM(C415&amp;"")="","",RIGHT(SUBSTITUTE(SUBSTITUTE(C415&amp;""," ",""),"*",""),4))</f>
        <v/>
      </c>
      <c r="P415" s="32" t="n">
        <f aca="false">IF(O415="",0,IFERROR(MATCH(O415,Vans!$D$2:$D$51,0),IFERROR(MATCH(VALUE(O415),Vans!$D$2:$D$51,0),0)))</f>
        <v>0</v>
      </c>
      <c r="Q415" s="32" t="str">
        <f aca="false">IF(P415=0,"",INDEX(Vans!$A$2:$A$51,P415)&amp;"")</f>
        <v/>
      </c>
      <c r="R415" s="32" t="str">
        <f aca="false">IF(A415="","",IF(TRIM(D415&amp;"")&lt;&gt;"",SUBSTITUTE(UPPER(TRIM(D415&amp;""))," ",""),SUBSTITUTE(UPPER(Q415)," ","")))</f>
        <v/>
      </c>
      <c r="S415" s="32" t="n">
        <f aca="false">IF(R415="",0,IFERROR(MATCH(R415,Vans!$G$2:$G$51,0),0))</f>
        <v>0</v>
      </c>
      <c r="T415" s="32" t="str">
        <f aca="false">IF(S415=0,"",INDEX(Vans!$B$2:$B$51,S415)&amp;"")</f>
        <v/>
      </c>
      <c r="U415" s="32" t="str">
        <f aca="false">IF(S415=0,"",INDEX(Vans!$C$2:$C$51,S415))</f>
        <v/>
      </c>
      <c r="V415" s="32" t="str">
        <f aca="false">IF(TRIM(F415&amp;"")="","",IF(ISNUMBER(SEARCH("adblue",F415)),"AdBlue",IF(OR(ISNUMBER(SEARCH("diesel",F415)),ISNUMBER(SEARCH("derv",F415)),ISNUMBER(SEARCH("ulsd",F415))),"Diesel",IF(OR(ISNUMBER(SEARCH("unleaded",F415)),ISNUMBER(SEARCH("petrol",F415)),ISNUMBER(SEARCH("ulp",F415))),"Petrol",IF(OR(ISNUMBER(SEARCH("electric",F415)),ISNUMBER(SEARCH("charg",F415)),ISNUMBER(SEARCH("kwh",F415))),"Electric","Other")))))</f>
        <v/>
      </c>
      <c r="W415" s="34" t="str">
        <f aca="false">IF(TRIM(B415&amp;"")&lt;&gt;"",IFERROR(MOD(B415*1,1),""),IF(A415="","",IFERROR(IF(MOD(A415*1,1)&gt;0,MOD(A415*1,1),""),"")))</f>
        <v/>
      </c>
      <c r="X415" s="35" t="str">
        <f aca="false">IF(A415="","",IFERROR(INT(A415*1),""))</f>
        <v/>
      </c>
      <c r="Y415" s="32" t="str">
        <f aca="false">IF(OR(X415="",NOT(OR(V415="Diesel",V415="Petrol"))),"",MAX(IF(O415="",0,COUNTIFS($O$2:$O$501,O415,$X$2:$X$501,X415,$V$2:$V$501,"Diesel")+COUNTIFS($O$2:$O$501,O415,$X$2:$X$501,X415,$V$2:$V$501,"Petrol")),IF(R415="",0,COUNTIFS($R$2:$R$501,R415,$X$2:$X$501,X415,$V$2:$V$501,"Diesel")+COUNTIFS($R$2:$R$501,R415,$X$2:$X$501,X415,$V$2:$V$501,"Petrol"))))</f>
        <v/>
      </c>
      <c r="Z415" s="32" t="str">
        <f aca="false">IF(OR(R415="",TRIM(I415&amp;"")="",NOT(OR(V415="Diesel",V415="Petrol"))),"",IFERROR(_xlfn.MAXIFS($I$2:$I$501,$R$2:$R$501,R415,$I$2:$I$501,"&lt;"&amp;I415,$V$2:$V$501,"&lt;&gt;AdBlue",$V$2:$V$501,"&lt;&gt;Other"),""))</f>
        <v/>
      </c>
      <c r="AA415" s="32" t="str">
        <f aca="false">IF(OR(Z415="",N(Z415)=0),"",I415-Z415)</f>
        <v/>
      </c>
      <c r="AB415" s="32" t="str">
        <f aca="false">IF(OR(R415="",TRIM(I415&amp;"")="",X415=""),"",IFERROR(_xlfn.MAXIFS($I$2:$I$501,$R$2:$R$501,R415,$X$2:$X$501,"&lt;"&amp;X415),""))</f>
        <v/>
      </c>
      <c r="AC415" s="32" t="str">
        <f aca="false">IF(V415="Other","Not fuel, ","")&amp;IFERROR(IF(AND(T415&lt;&gt;"",OR(AND(V415="Diesel",T415&lt;&gt;"Diesel"),AND(V415="Petrol",T415&lt;&gt;"Petrol",T415&lt;&gt;"Plug-in hybrid"),AND(V415="Electric",T415&lt;&gt;"Electric",T415&lt;&gt;"Plug-in hybrid"))),"Wrong fuel for this van, ",""),"")&amp;IFERROR(IF(AND(OR(V415="Diesel",V415="Petrol"),N(U415)&gt;0,G415*1&gt;N(U415)*(1+TankMargin)),"More than the tank holds, ",""),"")&amp;IF(AND(TRIM(D415&amp;"")&lt;&gt;"",Q415&lt;&gt;"",SUBSTITUTE(UPPER(Q415)," ","")&lt;&gt;R415),"Card used in another van, ","")&amp;IF(AND(TRIM(D415&amp;"")&lt;&gt;"",S415=0),"Not one of your vans, ","")&amp;IF(AND(A415&lt;&gt;"",R415="",O415&lt;&gt;"",P415=0),"Card not on your Vans list, ","")&amp;IF(N(Y415)&gt;1,"Filled twice that day, ","")&amp;IFERROR(IF(AND(AA415&lt;&gt;"",AA415&lt;MinMiles),"Only "&amp;TEXT(AA415,"#,##0")&amp;" miles since the previous fill, ",""),"")&amp;IFERROR(IF(AND(AB415&lt;&gt;"",N(AB415)&gt;0,I415*1&lt;N(AB415)),"Pump mileage lower than before, ",""),"")&amp;IFERROR(IF(AND(TRIM(I415&amp;"")&lt;&gt;"",TRIM(K415&amp;"")&lt;&gt;"",ABS(I415*1-K415*1)&gt;MileTolerance),"Pump mileage off from the odometer, ",""),"")&amp;IF(J415="No","No receipt from the driver, ","")&amp;IFERROR(IF(AND(W415&lt;&gt;"",OR(W415&lt;DayStart,W415&gt;DayEnd)),"Outside working hours, ",""),"")&amp;IFERROR(IF(AND(X415&lt;&gt;"",WEEKDAY(X415,2)=6,FlagSat="Yes"),"Saturday, ",""),"")&amp;IFERROR(IF(AND(X415&lt;&gt;"",WEEKDAY(X415,2)=7,FlagSun="Yes"),"Sunday, ",""),"")&amp;IF(AND(FlagPremium="Yes",OR(V415="Diesel",V415="Petrol"),OR(ISNUMBER(SEARCH("super",F415)),ISNUMBER(SEARCH("premium",F415)),ISNUMBER(SEARCH("ultimate",F415)),ISNUMBER(SEARCH("v-power",F415)),ISNUMBER(SEARCH("momentum",F415)),ISNUMBER(SEARCH("supreme",F415)))),"Premium fuel, ","")</f>
        <v/>
      </c>
      <c r="AD415" s="32" t="n">
        <f aca="false">IF(AC415="",0,1)</f>
        <v>0</v>
      </c>
      <c r="AE415" s="32" t="n">
        <f aca="false">IF(A415="",0,1)</f>
        <v>0</v>
      </c>
    </row>
    <row r="416" customFormat="false" ht="15" hidden="false" customHeight="false" outlineLevel="0" collapsed="false">
      <c r="A416" s="24"/>
      <c r="B416" s="25"/>
      <c r="C416" s="21"/>
      <c r="D416" s="19"/>
      <c r="E416" s="19"/>
      <c r="F416" s="19"/>
      <c r="G416" s="26"/>
      <c r="H416" s="27"/>
      <c r="I416" s="28"/>
      <c r="J416" s="19"/>
      <c r="K416" s="28"/>
      <c r="L416" s="29" t="str">
        <f aca="false">IF(AC416="","",LEFT(AC416,LEN(AC416)-2))</f>
        <v/>
      </c>
      <c r="M416" s="30"/>
      <c r="N416" s="30"/>
      <c r="O416" s="32" t="str">
        <f aca="false">IF(TRIM(C416&amp;"")="","",RIGHT(SUBSTITUTE(SUBSTITUTE(C416&amp;""," ",""),"*",""),4))</f>
        <v/>
      </c>
      <c r="P416" s="32" t="n">
        <f aca="false">IF(O416="",0,IFERROR(MATCH(O416,Vans!$D$2:$D$51,0),IFERROR(MATCH(VALUE(O416),Vans!$D$2:$D$51,0),0)))</f>
        <v>0</v>
      </c>
      <c r="Q416" s="32" t="str">
        <f aca="false">IF(P416=0,"",INDEX(Vans!$A$2:$A$51,P416)&amp;"")</f>
        <v/>
      </c>
      <c r="R416" s="32" t="str">
        <f aca="false">IF(A416="","",IF(TRIM(D416&amp;"")&lt;&gt;"",SUBSTITUTE(UPPER(TRIM(D416&amp;""))," ",""),SUBSTITUTE(UPPER(Q416)," ","")))</f>
        <v/>
      </c>
      <c r="S416" s="32" t="n">
        <f aca="false">IF(R416="",0,IFERROR(MATCH(R416,Vans!$G$2:$G$51,0),0))</f>
        <v>0</v>
      </c>
      <c r="T416" s="32" t="str">
        <f aca="false">IF(S416=0,"",INDEX(Vans!$B$2:$B$51,S416)&amp;"")</f>
        <v/>
      </c>
      <c r="U416" s="32" t="str">
        <f aca="false">IF(S416=0,"",INDEX(Vans!$C$2:$C$51,S416))</f>
        <v/>
      </c>
      <c r="V416" s="32" t="str">
        <f aca="false">IF(TRIM(F416&amp;"")="","",IF(ISNUMBER(SEARCH("adblue",F416)),"AdBlue",IF(OR(ISNUMBER(SEARCH("diesel",F416)),ISNUMBER(SEARCH("derv",F416)),ISNUMBER(SEARCH("ulsd",F416))),"Diesel",IF(OR(ISNUMBER(SEARCH("unleaded",F416)),ISNUMBER(SEARCH("petrol",F416)),ISNUMBER(SEARCH("ulp",F416))),"Petrol",IF(OR(ISNUMBER(SEARCH("electric",F416)),ISNUMBER(SEARCH("charg",F416)),ISNUMBER(SEARCH("kwh",F416))),"Electric","Other")))))</f>
        <v/>
      </c>
      <c r="W416" s="34" t="str">
        <f aca="false">IF(TRIM(B416&amp;"")&lt;&gt;"",IFERROR(MOD(B416*1,1),""),IF(A416="","",IFERROR(IF(MOD(A416*1,1)&gt;0,MOD(A416*1,1),""),"")))</f>
        <v/>
      </c>
      <c r="X416" s="35" t="str">
        <f aca="false">IF(A416="","",IFERROR(INT(A416*1),""))</f>
        <v/>
      </c>
      <c r="Y416" s="32" t="str">
        <f aca="false">IF(OR(X416="",NOT(OR(V416="Diesel",V416="Petrol"))),"",MAX(IF(O416="",0,COUNTIFS($O$2:$O$501,O416,$X$2:$X$501,X416,$V$2:$V$501,"Diesel")+COUNTIFS($O$2:$O$501,O416,$X$2:$X$501,X416,$V$2:$V$501,"Petrol")),IF(R416="",0,COUNTIFS($R$2:$R$501,R416,$X$2:$X$501,X416,$V$2:$V$501,"Diesel")+COUNTIFS($R$2:$R$501,R416,$X$2:$X$501,X416,$V$2:$V$501,"Petrol"))))</f>
        <v/>
      </c>
      <c r="Z416" s="32" t="str">
        <f aca="false">IF(OR(R416="",TRIM(I416&amp;"")="",NOT(OR(V416="Diesel",V416="Petrol"))),"",IFERROR(_xlfn.MAXIFS($I$2:$I$501,$R$2:$R$501,R416,$I$2:$I$501,"&lt;"&amp;I416,$V$2:$V$501,"&lt;&gt;AdBlue",$V$2:$V$501,"&lt;&gt;Other"),""))</f>
        <v/>
      </c>
      <c r="AA416" s="32" t="str">
        <f aca="false">IF(OR(Z416="",N(Z416)=0),"",I416-Z416)</f>
        <v/>
      </c>
      <c r="AB416" s="32" t="str">
        <f aca="false">IF(OR(R416="",TRIM(I416&amp;"")="",X416=""),"",IFERROR(_xlfn.MAXIFS($I$2:$I$501,$R$2:$R$501,R416,$X$2:$X$501,"&lt;"&amp;X416),""))</f>
        <v/>
      </c>
      <c r="AC416" s="32" t="str">
        <f aca="false">IF(V416="Other","Not fuel, ","")&amp;IFERROR(IF(AND(T416&lt;&gt;"",OR(AND(V416="Diesel",T416&lt;&gt;"Diesel"),AND(V416="Petrol",T416&lt;&gt;"Petrol",T416&lt;&gt;"Plug-in hybrid"),AND(V416="Electric",T416&lt;&gt;"Electric",T416&lt;&gt;"Plug-in hybrid"))),"Wrong fuel for this van, ",""),"")&amp;IFERROR(IF(AND(OR(V416="Diesel",V416="Petrol"),N(U416)&gt;0,G416*1&gt;N(U416)*(1+TankMargin)),"More than the tank holds, ",""),"")&amp;IF(AND(TRIM(D416&amp;"")&lt;&gt;"",Q416&lt;&gt;"",SUBSTITUTE(UPPER(Q416)," ","")&lt;&gt;R416),"Card used in another van, ","")&amp;IF(AND(TRIM(D416&amp;"")&lt;&gt;"",S416=0),"Not one of your vans, ","")&amp;IF(AND(A416&lt;&gt;"",R416="",O416&lt;&gt;"",P416=0),"Card not on your Vans list, ","")&amp;IF(N(Y416)&gt;1,"Filled twice that day, ","")&amp;IFERROR(IF(AND(AA416&lt;&gt;"",AA416&lt;MinMiles),"Only "&amp;TEXT(AA416,"#,##0")&amp;" miles since the previous fill, ",""),"")&amp;IFERROR(IF(AND(AB416&lt;&gt;"",N(AB416)&gt;0,I416*1&lt;N(AB416)),"Pump mileage lower than before, ",""),"")&amp;IFERROR(IF(AND(TRIM(I416&amp;"")&lt;&gt;"",TRIM(K416&amp;"")&lt;&gt;"",ABS(I416*1-K416*1)&gt;MileTolerance),"Pump mileage off from the odometer, ",""),"")&amp;IF(J416="No","No receipt from the driver, ","")&amp;IFERROR(IF(AND(W416&lt;&gt;"",OR(W416&lt;DayStart,W416&gt;DayEnd)),"Outside working hours, ",""),"")&amp;IFERROR(IF(AND(X416&lt;&gt;"",WEEKDAY(X416,2)=6,FlagSat="Yes"),"Saturday, ",""),"")&amp;IFERROR(IF(AND(X416&lt;&gt;"",WEEKDAY(X416,2)=7,FlagSun="Yes"),"Sunday, ",""),"")&amp;IF(AND(FlagPremium="Yes",OR(V416="Diesel",V416="Petrol"),OR(ISNUMBER(SEARCH("super",F416)),ISNUMBER(SEARCH("premium",F416)),ISNUMBER(SEARCH("ultimate",F416)),ISNUMBER(SEARCH("v-power",F416)),ISNUMBER(SEARCH("momentum",F416)),ISNUMBER(SEARCH("supreme",F416)))),"Premium fuel, ","")</f>
        <v/>
      </c>
      <c r="AD416" s="32" t="n">
        <f aca="false">IF(AC416="",0,1)</f>
        <v>0</v>
      </c>
      <c r="AE416" s="32" t="n">
        <f aca="false">IF(A416="",0,1)</f>
        <v>0</v>
      </c>
    </row>
    <row r="417" customFormat="false" ht="15" hidden="false" customHeight="false" outlineLevel="0" collapsed="false">
      <c r="A417" s="24"/>
      <c r="B417" s="25"/>
      <c r="C417" s="21"/>
      <c r="D417" s="19"/>
      <c r="E417" s="19"/>
      <c r="F417" s="19"/>
      <c r="G417" s="26"/>
      <c r="H417" s="27"/>
      <c r="I417" s="28"/>
      <c r="J417" s="19"/>
      <c r="K417" s="28"/>
      <c r="L417" s="29" t="str">
        <f aca="false">IF(AC417="","",LEFT(AC417,LEN(AC417)-2))</f>
        <v/>
      </c>
      <c r="M417" s="30"/>
      <c r="N417" s="30"/>
      <c r="O417" s="32" t="str">
        <f aca="false">IF(TRIM(C417&amp;"")="","",RIGHT(SUBSTITUTE(SUBSTITUTE(C417&amp;""," ",""),"*",""),4))</f>
        <v/>
      </c>
      <c r="P417" s="32" t="n">
        <f aca="false">IF(O417="",0,IFERROR(MATCH(O417,Vans!$D$2:$D$51,0),IFERROR(MATCH(VALUE(O417),Vans!$D$2:$D$51,0),0)))</f>
        <v>0</v>
      </c>
      <c r="Q417" s="32" t="str">
        <f aca="false">IF(P417=0,"",INDEX(Vans!$A$2:$A$51,P417)&amp;"")</f>
        <v/>
      </c>
      <c r="R417" s="32" t="str">
        <f aca="false">IF(A417="","",IF(TRIM(D417&amp;"")&lt;&gt;"",SUBSTITUTE(UPPER(TRIM(D417&amp;""))," ",""),SUBSTITUTE(UPPER(Q417)," ","")))</f>
        <v/>
      </c>
      <c r="S417" s="32" t="n">
        <f aca="false">IF(R417="",0,IFERROR(MATCH(R417,Vans!$G$2:$G$51,0),0))</f>
        <v>0</v>
      </c>
      <c r="T417" s="32" t="str">
        <f aca="false">IF(S417=0,"",INDEX(Vans!$B$2:$B$51,S417)&amp;"")</f>
        <v/>
      </c>
      <c r="U417" s="32" t="str">
        <f aca="false">IF(S417=0,"",INDEX(Vans!$C$2:$C$51,S417))</f>
        <v/>
      </c>
      <c r="V417" s="32" t="str">
        <f aca="false">IF(TRIM(F417&amp;"")="","",IF(ISNUMBER(SEARCH("adblue",F417)),"AdBlue",IF(OR(ISNUMBER(SEARCH("diesel",F417)),ISNUMBER(SEARCH("derv",F417)),ISNUMBER(SEARCH("ulsd",F417))),"Diesel",IF(OR(ISNUMBER(SEARCH("unleaded",F417)),ISNUMBER(SEARCH("petrol",F417)),ISNUMBER(SEARCH("ulp",F417))),"Petrol",IF(OR(ISNUMBER(SEARCH("electric",F417)),ISNUMBER(SEARCH("charg",F417)),ISNUMBER(SEARCH("kwh",F417))),"Electric","Other")))))</f>
        <v/>
      </c>
      <c r="W417" s="34" t="str">
        <f aca="false">IF(TRIM(B417&amp;"")&lt;&gt;"",IFERROR(MOD(B417*1,1),""),IF(A417="","",IFERROR(IF(MOD(A417*1,1)&gt;0,MOD(A417*1,1),""),"")))</f>
        <v/>
      </c>
      <c r="X417" s="35" t="str">
        <f aca="false">IF(A417="","",IFERROR(INT(A417*1),""))</f>
        <v/>
      </c>
      <c r="Y417" s="32" t="str">
        <f aca="false">IF(OR(X417="",NOT(OR(V417="Diesel",V417="Petrol"))),"",MAX(IF(O417="",0,COUNTIFS($O$2:$O$501,O417,$X$2:$X$501,X417,$V$2:$V$501,"Diesel")+COUNTIFS($O$2:$O$501,O417,$X$2:$X$501,X417,$V$2:$V$501,"Petrol")),IF(R417="",0,COUNTIFS($R$2:$R$501,R417,$X$2:$X$501,X417,$V$2:$V$501,"Diesel")+COUNTIFS($R$2:$R$501,R417,$X$2:$X$501,X417,$V$2:$V$501,"Petrol"))))</f>
        <v/>
      </c>
      <c r="Z417" s="32" t="str">
        <f aca="false">IF(OR(R417="",TRIM(I417&amp;"")="",NOT(OR(V417="Diesel",V417="Petrol"))),"",IFERROR(_xlfn.MAXIFS($I$2:$I$501,$R$2:$R$501,R417,$I$2:$I$501,"&lt;"&amp;I417,$V$2:$V$501,"&lt;&gt;AdBlue",$V$2:$V$501,"&lt;&gt;Other"),""))</f>
        <v/>
      </c>
      <c r="AA417" s="32" t="str">
        <f aca="false">IF(OR(Z417="",N(Z417)=0),"",I417-Z417)</f>
        <v/>
      </c>
      <c r="AB417" s="32" t="str">
        <f aca="false">IF(OR(R417="",TRIM(I417&amp;"")="",X417=""),"",IFERROR(_xlfn.MAXIFS($I$2:$I$501,$R$2:$R$501,R417,$X$2:$X$501,"&lt;"&amp;X417),""))</f>
        <v/>
      </c>
      <c r="AC417" s="32" t="str">
        <f aca="false">IF(V417="Other","Not fuel, ","")&amp;IFERROR(IF(AND(T417&lt;&gt;"",OR(AND(V417="Diesel",T417&lt;&gt;"Diesel"),AND(V417="Petrol",T417&lt;&gt;"Petrol",T417&lt;&gt;"Plug-in hybrid"),AND(V417="Electric",T417&lt;&gt;"Electric",T417&lt;&gt;"Plug-in hybrid"))),"Wrong fuel for this van, ",""),"")&amp;IFERROR(IF(AND(OR(V417="Diesel",V417="Petrol"),N(U417)&gt;0,G417*1&gt;N(U417)*(1+TankMargin)),"More than the tank holds, ",""),"")&amp;IF(AND(TRIM(D417&amp;"")&lt;&gt;"",Q417&lt;&gt;"",SUBSTITUTE(UPPER(Q417)," ","")&lt;&gt;R417),"Card used in another van, ","")&amp;IF(AND(TRIM(D417&amp;"")&lt;&gt;"",S417=0),"Not one of your vans, ","")&amp;IF(AND(A417&lt;&gt;"",R417="",O417&lt;&gt;"",P417=0),"Card not on your Vans list, ","")&amp;IF(N(Y417)&gt;1,"Filled twice that day, ","")&amp;IFERROR(IF(AND(AA417&lt;&gt;"",AA417&lt;MinMiles),"Only "&amp;TEXT(AA417,"#,##0")&amp;" miles since the previous fill, ",""),"")&amp;IFERROR(IF(AND(AB417&lt;&gt;"",N(AB417)&gt;0,I417*1&lt;N(AB417)),"Pump mileage lower than before, ",""),"")&amp;IFERROR(IF(AND(TRIM(I417&amp;"")&lt;&gt;"",TRIM(K417&amp;"")&lt;&gt;"",ABS(I417*1-K417*1)&gt;MileTolerance),"Pump mileage off from the odometer, ",""),"")&amp;IF(J417="No","No receipt from the driver, ","")&amp;IFERROR(IF(AND(W417&lt;&gt;"",OR(W417&lt;DayStart,W417&gt;DayEnd)),"Outside working hours, ",""),"")&amp;IFERROR(IF(AND(X417&lt;&gt;"",WEEKDAY(X417,2)=6,FlagSat="Yes"),"Saturday, ",""),"")&amp;IFERROR(IF(AND(X417&lt;&gt;"",WEEKDAY(X417,2)=7,FlagSun="Yes"),"Sunday, ",""),"")&amp;IF(AND(FlagPremium="Yes",OR(V417="Diesel",V417="Petrol"),OR(ISNUMBER(SEARCH("super",F417)),ISNUMBER(SEARCH("premium",F417)),ISNUMBER(SEARCH("ultimate",F417)),ISNUMBER(SEARCH("v-power",F417)),ISNUMBER(SEARCH("momentum",F417)),ISNUMBER(SEARCH("supreme",F417)))),"Premium fuel, ","")</f>
        <v/>
      </c>
      <c r="AD417" s="32" t="n">
        <f aca="false">IF(AC417="",0,1)</f>
        <v>0</v>
      </c>
      <c r="AE417" s="32" t="n">
        <f aca="false">IF(A417="",0,1)</f>
        <v>0</v>
      </c>
    </row>
    <row r="418" customFormat="false" ht="15" hidden="false" customHeight="false" outlineLevel="0" collapsed="false">
      <c r="A418" s="24"/>
      <c r="B418" s="25"/>
      <c r="C418" s="21"/>
      <c r="D418" s="19"/>
      <c r="E418" s="19"/>
      <c r="F418" s="19"/>
      <c r="G418" s="26"/>
      <c r="H418" s="27"/>
      <c r="I418" s="28"/>
      <c r="J418" s="19"/>
      <c r="K418" s="28"/>
      <c r="L418" s="29" t="str">
        <f aca="false">IF(AC418="","",LEFT(AC418,LEN(AC418)-2))</f>
        <v/>
      </c>
      <c r="M418" s="30"/>
      <c r="N418" s="30"/>
      <c r="O418" s="32" t="str">
        <f aca="false">IF(TRIM(C418&amp;"")="","",RIGHT(SUBSTITUTE(SUBSTITUTE(C418&amp;""," ",""),"*",""),4))</f>
        <v/>
      </c>
      <c r="P418" s="32" t="n">
        <f aca="false">IF(O418="",0,IFERROR(MATCH(O418,Vans!$D$2:$D$51,0),IFERROR(MATCH(VALUE(O418),Vans!$D$2:$D$51,0),0)))</f>
        <v>0</v>
      </c>
      <c r="Q418" s="32" t="str">
        <f aca="false">IF(P418=0,"",INDEX(Vans!$A$2:$A$51,P418)&amp;"")</f>
        <v/>
      </c>
      <c r="R418" s="32" t="str">
        <f aca="false">IF(A418="","",IF(TRIM(D418&amp;"")&lt;&gt;"",SUBSTITUTE(UPPER(TRIM(D418&amp;""))," ",""),SUBSTITUTE(UPPER(Q418)," ","")))</f>
        <v/>
      </c>
      <c r="S418" s="32" t="n">
        <f aca="false">IF(R418="",0,IFERROR(MATCH(R418,Vans!$G$2:$G$51,0),0))</f>
        <v>0</v>
      </c>
      <c r="T418" s="32" t="str">
        <f aca="false">IF(S418=0,"",INDEX(Vans!$B$2:$B$51,S418)&amp;"")</f>
        <v/>
      </c>
      <c r="U418" s="32" t="str">
        <f aca="false">IF(S418=0,"",INDEX(Vans!$C$2:$C$51,S418))</f>
        <v/>
      </c>
      <c r="V418" s="32" t="str">
        <f aca="false">IF(TRIM(F418&amp;"")="","",IF(ISNUMBER(SEARCH("adblue",F418)),"AdBlue",IF(OR(ISNUMBER(SEARCH("diesel",F418)),ISNUMBER(SEARCH("derv",F418)),ISNUMBER(SEARCH("ulsd",F418))),"Diesel",IF(OR(ISNUMBER(SEARCH("unleaded",F418)),ISNUMBER(SEARCH("petrol",F418)),ISNUMBER(SEARCH("ulp",F418))),"Petrol",IF(OR(ISNUMBER(SEARCH("electric",F418)),ISNUMBER(SEARCH("charg",F418)),ISNUMBER(SEARCH("kwh",F418))),"Electric","Other")))))</f>
        <v/>
      </c>
      <c r="W418" s="34" t="str">
        <f aca="false">IF(TRIM(B418&amp;"")&lt;&gt;"",IFERROR(MOD(B418*1,1),""),IF(A418="","",IFERROR(IF(MOD(A418*1,1)&gt;0,MOD(A418*1,1),""),"")))</f>
        <v/>
      </c>
      <c r="X418" s="35" t="str">
        <f aca="false">IF(A418="","",IFERROR(INT(A418*1),""))</f>
        <v/>
      </c>
      <c r="Y418" s="32" t="str">
        <f aca="false">IF(OR(X418="",NOT(OR(V418="Diesel",V418="Petrol"))),"",MAX(IF(O418="",0,COUNTIFS($O$2:$O$501,O418,$X$2:$X$501,X418,$V$2:$V$501,"Diesel")+COUNTIFS($O$2:$O$501,O418,$X$2:$X$501,X418,$V$2:$V$501,"Petrol")),IF(R418="",0,COUNTIFS($R$2:$R$501,R418,$X$2:$X$501,X418,$V$2:$V$501,"Diesel")+COUNTIFS($R$2:$R$501,R418,$X$2:$X$501,X418,$V$2:$V$501,"Petrol"))))</f>
        <v/>
      </c>
      <c r="Z418" s="32" t="str">
        <f aca="false">IF(OR(R418="",TRIM(I418&amp;"")="",NOT(OR(V418="Diesel",V418="Petrol"))),"",IFERROR(_xlfn.MAXIFS($I$2:$I$501,$R$2:$R$501,R418,$I$2:$I$501,"&lt;"&amp;I418,$V$2:$V$501,"&lt;&gt;AdBlue",$V$2:$V$501,"&lt;&gt;Other"),""))</f>
        <v/>
      </c>
      <c r="AA418" s="32" t="str">
        <f aca="false">IF(OR(Z418="",N(Z418)=0),"",I418-Z418)</f>
        <v/>
      </c>
      <c r="AB418" s="32" t="str">
        <f aca="false">IF(OR(R418="",TRIM(I418&amp;"")="",X418=""),"",IFERROR(_xlfn.MAXIFS($I$2:$I$501,$R$2:$R$501,R418,$X$2:$X$501,"&lt;"&amp;X418),""))</f>
        <v/>
      </c>
      <c r="AC418" s="32" t="str">
        <f aca="false">IF(V418="Other","Not fuel, ","")&amp;IFERROR(IF(AND(T418&lt;&gt;"",OR(AND(V418="Diesel",T418&lt;&gt;"Diesel"),AND(V418="Petrol",T418&lt;&gt;"Petrol",T418&lt;&gt;"Plug-in hybrid"),AND(V418="Electric",T418&lt;&gt;"Electric",T418&lt;&gt;"Plug-in hybrid"))),"Wrong fuel for this van, ",""),"")&amp;IFERROR(IF(AND(OR(V418="Diesel",V418="Petrol"),N(U418)&gt;0,G418*1&gt;N(U418)*(1+TankMargin)),"More than the tank holds, ",""),"")&amp;IF(AND(TRIM(D418&amp;"")&lt;&gt;"",Q418&lt;&gt;"",SUBSTITUTE(UPPER(Q418)," ","")&lt;&gt;R418),"Card used in another van, ","")&amp;IF(AND(TRIM(D418&amp;"")&lt;&gt;"",S418=0),"Not one of your vans, ","")&amp;IF(AND(A418&lt;&gt;"",R418="",O418&lt;&gt;"",P418=0),"Card not on your Vans list, ","")&amp;IF(N(Y418)&gt;1,"Filled twice that day, ","")&amp;IFERROR(IF(AND(AA418&lt;&gt;"",AA418&lt;MinMiles),"Only "&amp;TEXT(AA418,"#,##0")&amp;" miles since the previous fill, ",""),"")&amp;IFERROR(IF(AND(AB418&lt;&gt;"",N(AB418)&gt;0,I418*1&lt;N(AB418)),"Pump mileage lower than before, ",""),"")&amp;IFERROR(IF(AND(TRIM(I418&amp;"")&lt;&gt;"",TRIM(K418&amp;"")&lt;&gt;"",ABS(I418*1-K418*1)&gt;MileTolerance),"Pump mileage off from the odometer, ",""),"")&amp;IF(J418="No","No receipt from the driver, ","")&amp;IFERROR(IF(AND(W418&lt;&gt;"",OR(W418&lt;DayStart,W418&gt;DayEnd)),"Outside working hours, ",""),"")&amp;IFERROR(IF(AND(X418&lt;&gt;"",WEEKDAY(X418,2)=6,FlagSat="Yes"),"Saturday, ",""),"")&amp;IFERROR(IF(AND(X418&lt;&gt;"",WEEKDAY(X418,2)=7,FlagSun="Yes"),"Sunday, ",""),"")&amp;IF(AND(FlagPremium="Yes",OR(V418="Diesel",V418="Petrol"),OR(ISNUMBER(SEARCH("super",F418)),ISNUMBER(SEARCH("premium",F418)),ISNUMBER(SEARCH("ultimate",F418)),ISNUMBER(SEARCH("v-power",F418)),ISNUMBER(SEARCH("momentum",F418)),ISNUMBER(SEARCH("supreme",F418)))),"Premium fuel, ","")</f>
        <v/>
      </c>
      <c r="AD418" s="32" t="n">
        <f aca="false">IF(AC418="",0,1)</f>
        <v>0</v>
      </c>
      <c r="AE418" s="32" t="n">
        <f aca="false">IF(A418="",0,1)</f>
        <v>0</v>
      </c>
    </row>
    <row r="419" customFormat="false" ht="15" hidden="false" customHeight="false" outlineLevel="0" collapsed="false">
      <c r="A419" s="24"/>
      <c r="B419" s="25"/>
      <c r="C419" s="21"/>
      <c r="D419" s="19"/>
      <c r="E419" s="19"/>
      <c r="F419" s="19"/>
      <c r="G419" s="26"/>
      <c r="H419" s="27"/>
      <c r="I419" s="28"/>
      <c r="J419" s="19"/>
      <c r="K419" s="28"/>
      <c r="L419" s="29" t="str">
        <f aca="false">IF(AC419="","",LEFT(AC419,LEN(AC419)-2))</f>
        <v/>
      </c>
      <c r="M419" s="30"/>
      <c r="N419" s="30"/>
      <c r="O419" s="32" t="str">
        <f aca="false">IF(TRIM(C419&amp;"")="","",RIGHT(SUBSTITUTE(SUBSTITUTE(C419&amp;""," ",""),"*",""),4))</f>
        <v/>
      </c>
      <c r="P419" s="32" t="n">
        <f aca="false">IF(O419="",0,IFERROR(MATCH(O419,Vans!$D$2:$D$51,0),IFERROR(MATCH(VALUE(O419),Vans!$D$2:$D$51,0),0)))</f>
        <v>0</v>
      </c>
      <c r="Q419" s="32" t="str">
        <f aca="false">IF(P419=0,"",INDEX(Vans!$A$2:$A$51,P419)&amp;"")</f>
        <v/>
      </c>
      <c r="R419" s="32" t="str">
        <f aca="false">IF(A419="","",IF(TRIM(D419&amp;"")&lt;&gt;"",SUBSTITUTE(UPPER(TRIM(D419&amp;""))," ",""),SUBSTITUTE(UPPER(Q419)," ","")))</f>
        <v/>
      </c>
      <c r="S419" s="32" t="n">
        <f aca="false">IF(R419="",0,IFERROR(MATCH(R419,Vans!$G$2:$G$51,0),0))</f>
        <v>0</v>
      </c>
      <c r="T419" s="32" t="str">
        <f aca="false">IF(S419=0,"",INDEX(Vans!$B$2:$B$51,S419)&amp;"")</f>
        <v/>
      </c>
      <c r="U419" s="32" t="str">
        <f aca="false">IF(S419=0,"",INDEX(Vans!$C$2:$C$51,S419))</f>
        <v/>
      </c>
      <c r="V419" s="32" t="str">
        <f aca="false">IF(TRIM(F419&amp;"")="","",IF(ISNUMBER(SEARCH("adblue",F419)),"AdBlue",IF(OR(ISNUMBER(SEARCH("diesel",F419)),ISNUMBER(SEARCH("derv",F419)),ISNUMBER(SEARCH("ulsd",F419))),"Diesel",IF(OR(ISNUMBER(SEARCH("unleaded",F419)),ISNUMBER(SEARCH("petrol",F419)),ISNUMBER(SEARCH("ulp",F419))),"Petrol",IF(OR(ISNUMBER(SEARCH("electric",F419)),ISNUMBER(SEARCH("charg",F419)),ISNUMBER(SEARCH("kwh",F419))),"Electric","Other")))))</f>
        <v/>
      </c>
      <c r="W419" s="34" t="str">
        <f aca="false">IF(TRIM(B419&amp;"")&lt;&gt;"",IFERROR(MOD(B419*1,1),""),IF(A419="","",IFERROR(IF(MOD(A419*1,1)&gt;0,MOD(A419*1,1),""),"")))</f>
        <v/>
      </c>
      <c r="X419" s="35" t="str">
        <f aca="false">IF(A419="","",IFERROR(INT(A419*1),""))</f>
        <v/>
      </c>
      <c r="Y419" s="32" t="str">
        <f aca="false">IF(OR(X419="",NOT(OR(V419="Diesel",V419="Petrol"))),"",MAX(IF(O419="",0,COUNTIFS($O$2:$O$501,O419,$X$2:$X$501,X419,$V$2:$V$501,"Diesel")+COUNTIFS($O$2:$O$501,O419,$X$2:$X$501,X419,$V$2:$V$501,"Petrol")),IF(R419="",0,COUNTIFS($R$2:$R$501,R419,$X$2:$X$501,X419,$V$2:$V$501,"Diesel")+COUNTIFS($R$2:$R$501,R419,$X$2:$X$501,X419,$V$2:$V$501,"Petrol"))))</f>
        <v/>
      </c>
      <c r="Z419" s="32" t="str">
        <f aca="false">IF(OR(R419="",TRIM(I419&amp;"")="",NOT(OR(V419="Diesel",V419="Petrol"))),"",IFERROR(_xlfn.MAXIFS($I$2:$I$501,$R$2:$R$501,R419,$I$2:$I$501,"&lt;"&amp;I419,$V$2:$V$501,"&lt;&gt;AdBlue",$V$2:$V$501,"&lt;&gt;Other"),""))</f>
        <v/>
      </c>
      <c r="AA419" s="32" t="str">
        <f aca="false">IF(OR(Z419="",N(Z419)=0),"",I419-Z419)</f>
        <v/>
      </c>
      <c r="AB419" s="32" t="str">
        <f aca="false">IF(OR(R419="",TRIM(I419&amp;"")="",X419=""),"",IFERROR(_xlfn.MAXIFS($I$2:$I$501,$R$2:$R$501,R419,$X$2:$X$501,"&lt;"&amp;X419),""))</f>
        <v/>
      </c>
      <c r="AC419" s="32" t="str">
        <f aca="false">IF(V419="Other","Not fuel, ","")&amp;IFERROR(IF(AND(T419&lt;&gt;"",OR(AND(V419="Diesel",T419&lt;&gt;"Diesel"),AND(V419="Petrol",T419&lt;&gt;"Petrol",T419&lt;&gt;"Plug-in hybrid"),AND(V419="Electric",T419&lt;&gt;"Electric",T419&lt;&gt;"Plug-in hybrid"))),"Wrong fuel for this van, ",""),"")&amp;IFERROR(IF(AND(OR(V419="Diesel",V419="Petrol"),N(U419)&gt;0,G419*1&gt;N(U419)*(1+TankMargin)),"More than the tank holds, ",""),"")&amp;IF(AND(TRIM(D419&amp;"")&lt;&gt;"",Q419&lt;&gt;"",SUBSTITUTE(UPPER(Q419)," ","")&lt;&gt;R419),"Card used in another van, ","")&amp;IF(AND(TRIM(D419&amp;"")&lt;&gt;"",S419=0),"Not one of your vans, ","")&amp;IF(AND(A419&lt;&gt;"",R419="",O419&lt;&gt;"",P419=0),"Card not on your Vans list, ","")&amp;IF(N(Y419)&gt;1,"Filled twice that day, ","")&amp;IFERROR(IF(AND(AA419&lt;&gt;"",AA419&lt;MinMiles),"Only "&amp;TEXT(AA419,"#,##0")&amp;" miles since the previous fill, ",""),"")&amp;IFERROR(IF(AND(AB419&lt;&gt;"",N(AB419)&gt;0,I419*1&lt;N(AB419)),"Pump mileage lower than before, ",""),"")&amp;IFERROR(IF(AND(TRIM(I419&amp;"")&lt;&gt;"",TRIM(K419&amp;"")&lt;&gt;"",ABS(I419*1-K419*1)&gt;MileTolerance),"Pump mileage off from the odometer, ",""),"")&amp;IF(J419="No","No receipt from the driver, ","")&amp;IFERROR(IF(AND(W419&lt;&gt;"",OR(W419&lt;DayStart,W419&gt;DayEnd)),"Outside working hours, ",""),"")&amp;IFERROR(IF(AND(X419&lt;&gt;"",WEEKDAY(X419,2)=6,FlagSat="Yes"),"Saturday, ",""),"")&amp;IFERROR(IF(AND(X419&lt;&gt;"",WEEKDAY(X419,2)=7,FlagSun="Yes"),"Sunday, ",""),"")&amp;IF(AND(FlagPremium="Yes",OR(V419="Diesel",V419="Petrol"),OR(ISNUMBER(SEARCH("super",F419)),ISNUMBER(SEARCH("premium",F419)),ISNUMBER(SEARCH("ultimate",F419)),ISNUMBER(SEARCH("v-power",F419)),ISNUMBER(SEARCH("momentum",F419)),ISNUMBER(SEARCH("supreme",F419)))),"Premium fuel, ","")</f>
        <v/>
      </c>
      <c r="AD419" s="32" t="n">
        <f aca="false">IF(AC419="",0,1)</f>
        <v>0</v>
      </c>
      <c r="AE419" s="32" t="n">
        <f aca="false">IF(A419="",0,1)</f>
        <v>0</v>
      </c>
    </row>
    <row r="420" customFormat="false" ht="15" hidden="false" customHeight="false" outlineLevel="0" collapsed="false">
      <c r="A420" s="24"/>
      <c r="B420" s="25"/>
      <c r="C420" s="21"/>
      <c r="D420" s="19"/>
      <c r="E420" s="19"/>
      <c r="F420" s="19"/>
      <c r="G420" s="26"/>
      <c r="H420" s="27"/>
      <c r="I420" s="28"/>
      <c r="J420" s="19"/>
      <c r="K420" s="28"/>
      <c r="L420" s="29" t="str">
        <f aca="false">IF(AC420="","",LEFT(AC420,LEN(AC420)-2))</f>
        <v/>
      </c>
      <c r="M420" s="30"/>
      <c r="N420" s="30"/>
      <c r="O420" s="32" t="str">
        <f aca="false">IF(TRIM(C420&amp;"")="","",RIGHT(SUBSTITUTE(SUBSTITUTE(C420&amp;""," ",""),"*",""),4))</f>
        <v/>
      </c>
      <c r="P420" s="32" t="n">
        <f aca="false">IF(O420="",0,IFERROR(MATCH(O420,Vans!$D$2:$D$51,0),IFERROR(MATCH(VALUE(O420),Vans!$D$2:$D$51,0),0)))</f>
        <v>0</v>
      </c>
      <c r="Q420" s="32" t="str">
        <f aca="false">IF(P420=0,"",INDEX(Vans!$A$2:$A$51,P420)&amp;"")</f>
        <v/>
      </c>
      <c r="R420" s="32" t="str">
        <f aca="false">IF(A420="","",IF(TRIM(D420&amp;"")&lt;&gt;"",SUBSTITUTE(UPPER(TRIM(D420&amp;""))," ",""),SUBSTITUTE(UPPER(Q420)," ","")))</f>
        <v/>
      </c>
      <c r="S420" s="32" t="n">
        <f aca="false">IF(R420="",0,IFERROR(MATCH(R420,Vans!$G$2:$G$51,0),0))</f>
        <v>0</v>
      </c>
      <c r="T420" s="32" t="str">
        <f aca="false">IF(S420=0,"",INDEX(Vans!$B$2:$B$51,S420)&amp;"")</f>
        <v/>
      </c>
      <c r="U420" s="32" t="str">
        <f aca="false">IF(S420=0,"",INDEX(Vans!$C$2:$C$51,S420))</f>
        <v/>
      </c>
      <c r="V420" s="32" t="str">
        <f aca="false">IF(TRIM(F420&amp;"")="","",IF(ISNUMBER(SEARCH("adblue",F420)),"AdBlue",IF(OR(ISNUMBER(SEARCH("diesel",F420)),ISNUMBER(SEARCH("derv",F420)),ISNUMBER(SEARCH("ulsd",F420))),"Diesel",IF(OR(ISNUMBER(SEARCH("unleaded",F420)),ISNUMBER(SEARCH("petrol",F420)),ISNUMBER(SEARCH("ulp",F420))),"Petrol",IF(OR(ISNUMBER(SEARCH("electric",F420)),ISNUMBER(SEARCH("charg",F420)),ISNUMBER(SEARCH("kwh",F420))),"Electric","Other")))))</f>
        <v/>
      </c>
      <c r="W420" s="34" t="str">
        <f aca="false">IF(TRIM(B420&amp;"")&lt;&gt;"",IFERROR(MOD(B420*1,1),""),IF(A420="","",IFERROR(IF(MOD(A420*1,1)&gt;0,MOD(A420*1,1),""),"")))</f>
        <v/>
      </c>
      <c r="X420" s="35" t="str">
        <f aca="false">IF(A420="","",IFERROR(INT(A420*1),""))</f>
        <v/>
      </c>
      <c r="Y420" s="32" t="str">
        <f aca="false">IF(OR(X420="",NOT(OR(V420="Diesel",V420="Petrol"))),"",MAX(IF(O420="",0,COUNTIFS($O$2:$O$501,O420,$X$2:$X$501,X420,$V$2:$V$501,"Diesel")+COUNTIFS($O$2:$O$501,O420,$X$2:$X$501,X420,$V$2:$V$501,"Petrol")),IF(R420="",0,COUNTIFS($R$2:$R$501,R420,$X$2:$X$501,X420,$V$2:$V$501,"Diesel")+COUNTIFS($R$2:$R$501,R420,$X$2:$X$501,X420,$V$2:$V$501,"Petrol"))))</f>
        <v/>
      </c>
      <c r="Z420" s="32" t="str">
        <f aca="false">IF(OR(R420="",TRIM(I420&amp;"")="",NOT(OR(V420="Diesel",V420="Petrol"))),"",IFERROR(_xlfn.MAXIFS($I$2:$I$501,$R$2:$R$501,R420,$I$2:$I$501,"&lt;"&amp;I420,$V$2:$V$501,"&lt;&gt;AdBlue",$V$2:$V$501,"&lt;&gt;Other"),""))</f>
        <v/>
      </c>
      <c r="AA420" s="32" t="str">
        <f aca="false">IF(OR(Z420="",N(Z420)=0),"",I420-Z420)</f>
        <v/>
      </c>
      <c r="AB420" s="32" t="str">
        <f aca="false">IF(OR(R420="",TRIM(I420&amp;"")="",X420=""),"",IFERROR(_xlfn.MAXIFS($I$2:$I$501,$R$2:$R$501,R420,$X$2:$X$501,"&lt;"&amp;X420),""))</f>
        <v/>
      </c>
      <c r="AC420" s="32" t="str">
        <f aca="false">IF(V420="Other","Not fuel, ","")&amp;IFERROR(IF(AND(T420&lt;&gt;"",OR(AND(V420="Diesel",T420&lt;&gt;"Diesel"),AND(V420="Petrol",T420&lt;&gt;"Petrol",T420&lt;&gt;"Plug-in hybrid"),AND(V420="Electric",T420&lt;&gt;"Electric",T420&lt;&gt;"Plug-in hybrid"))),"Wrong fuel for this van, ",""),"")&amp;IFERROR(IF(AND(OR(V420="Diesel",V420="Petrol"),N(U420)&gt;0,G420*1&gt;N(U420)*(1+TankMargin)),"More than the tank holds, ",""),"")&amp;IF(AND(TRIM(D420&amp;"")&lt;&gt;"",Q420&lt;&gt;"",SUBSTITUTE(UPPER(Q420)," ","")&lt;&gt;R420),"Card used in another van, ","")&amp;IF(AND(TRIM(D420&amp;"")&lt;&gt;"",S420=0),"Not one of your vans, ","")&amp;IF(AND(A420&lt;&gt;"",R420="",O420&lt;&gt;"",P420=0),"Card not on your Vans list, ","")&amp;IF(N(Y420)&gt;1,"Filled twice that day, ","")&amp;IFERROR(IF(AND(AA420&lt;&gt;"",AA420&lt;MinMiles),"Only "&amp;TEXT(AA420,"#,##0")&amp;" miles since the previous fill, ",""),"")&amp;IFERROR(IF(AND(AB420&lt;&gt;"",N(AB420)&gt;0,I420*1&lt;N(AB420)),"Pump mileage lower than before, ",""),"")&amp;IFERROR(IF(AND(TRIM(I420&amp;"")&lt;&gt;"",TRIM(K420&amp;"")&lt;&gt;"",ABS(I420*1-K420*1)&gt;MileTolerance),"Pump mileage off from the odometer, ",""),"")&amp;IF(J420="No","No receipt from the driver, ","")&amp;IFERROR(IF(AND(W420&lt;&gt;"",OR(W420&lt;DayStart,W420&gt;DayEnd)),"Outside working hours, ",""),"")&amp;IFERROR(IF(AND(X420&lt;&gt;"",WEEKDAY(X420,2)=6,FlagSat="Yes"),"Saturday, ",""),"")&amp;IFERROR(IF(AND(X420&lt;&gt;"",WEEKDAY(X420,2)=7,FlagSun="Yes"),"Sunday, ",""),"")&amp;IF(AND(FlagPremium="Yes",OR(V420="Diesel",V420="Petrol"),OR(ISNUMBER(SEARCH("super",F420)),ISNUMBER(SEARCH("premium",F420)),ISNUMBER(SEARCH("ultimate",F420)),ISNUMBER(SEARCH("v-power",F420)),ISNUMBER(SEARCH("momentum",F420)),ISNUMBER(SEARCH("supreme",F420)))),"Premium fuel, ","")</f>
        <v/>
      </c>
      <c r="AD420" s="32" t="n">
        <f aca="false">IF(AC420="",0,1)</f>
        <v>0</v>
      </c>
      <c r="AE420" s="32" t="n">
        <f aca="false">IF(A420="",0,1)</f>
        <v>0</v>
      </c>
    </row>
    <row r="421" customFormat="false" ht="15" hidden="false" customHeight="false" outlineLevel="0" collapsed="false">
      <c r="A421" s="24"/>
      <c r="B421" s="25"/>
      <c r="C421" s="21"/>
      <c r="D421" s="19"/>
      <c r="E421" s="19"/>
      <c r="F421" s="19"/>
      <c r="G421" s="26"/>
      <c r="H421" s="27"/>
      <c r="I421" s="28"/>
      <c r="J421" s="19"/>
      <c r="K421" s="28"/>
      <c r="L421" s="29" t="str">
        <f aca="false">IF(AC421="","",LEFT(AC421,LEN(AC421)-2))</f>
        <v/>
      </c>
      <c r="M421" s="30"/>
      <c r="N421" s="30"/>
      <c r="O421" s="32" t="str">
        <f aca="false">IF(TRIM(C421&amp;"")="","",RIGHT(SUBSTITUTE(SUBSTITUTE(C421&amp;""," ",""),"*",""),4))</f>
        <v/>
      </c>
      <c r="P421" s="32" t="n">
        <f aca="false">IF(O421="",0,IFERROR(MATCH(O421,Vans!$D$2:$D$51,0),IFERROR(MATCH(VALUE(O421),Vans!$D$2:$D$51,0),0)))</f>
        <v>0</v>
      </c>
      <c r="Q421" s="32" t="str">
        <f aca="false">IF(P421=0,"",INDEX(Vans!$A$2:$A$51,P421)&amp;"")</f>
        <v/>
      </c>
      <c r="R421" s="32" t="str">
        <f aca="false">IF(A421="","",IF(TRIM(D421&amp;"")&lt;&gt;"",SUBSTITUTE(UPPER(TRIM(D421&amp;""))," ",""),SUBSTITUTE(UPPER(Q421)," ","")))</f>
        <v/>
      </c>
      <c r="S421" s="32" t="n">
        <f aca="false">IF(R421="",0,IFERROR(MATCH(R421,Vans!$G$2:$G$51,0),0))</f>
        <v>0</v>
      </c>
      <c r="T421" s="32" t="str">
        <f aca="false">IF(S421=0,"",INDEX(Vans!$B$2:$B$51,S421)&amp;"")</f>
        <v/>
      </c>
      <c r="U421" s="32" t="str">
        <f aca="false">IF(S421=0,"",INDEX(Vans!$C$2:$C$51,S421))</f>
        <v/>
      </c>
      <c r="V421" s="32" t="str">
        <f aca="false">IF(TRIM(F421&amp;"")="","",IF(ISNUMBER(SEARCH("adblue",F421)),"AdBlue",IF(OR(ISNUMBER(SEARCH("diesel",F421)),ISNUMBER(SEARCH("derv",F421)),ISNUMBER(SEARCH("ulsd",F421))),"Diesel",IF(OR(ISNUMBER(SEARCH("unleaded",F421)),ISNUMBER(SEARCH("petrol",F421)),ISNUMBER(SEARCH("ulp",F421))),"Petrol",IF(OR(ISNUMBER(SEARCH("electric",F421)),ISNUMBER(SEARCH("charg",F421)),ISNUMBER(SEARCH("kwh",F421))),"Electric","Other")))))</f>
        <v/>
      </c>
      <c r="W421" s="34" t="str">
        <f aca="false">IF(TRIM(B421&amp;"")&lt;&gt;"",IFERROR(MOD(B421*1,1),""),IF(A421="","",IFERROR(IF(MOD(A421*1,1)&gt;0,MOD(A421*1,1),""),"")))</f>
        <v/>
      </c>
      <c r="X421" s="35" t="str">
        <f aca="false">IF(A421="","",IFERROR(INT(A421*1),""))</f>
        <v/>
      </c>
      <c r="Y421" s="32" t="str">
        <f aca="false">IF(OR(X421="",NOT(OR(V421="Diesel",V421="Petrol"))),"",MAX(IF(O421="",0,COUNTIFS($O$2:$O$501,O421,$X$2:$X$501,X421,$V$2:$V$501,"Diesel")+COUNTIFS($O$2:$O$501,O421,$X$2:$X$501,X421,$V$2:$V$501,"Petrol")),IF(R421="",0,COUNTIFS($R$2:$R$501,R421,$X$2:$X$501,X421,$V$2:$V$501,"Diesel")+COUNTIFS($R$2:$R$501,R421,$X$2:$X$501,X421,$V$2:$V$501,"Petrol"))))</f>
        <v/>
      </c>
      <c r="Z421" s="32" t="str">
        <f aca="false">IF(OR(R421="",TRIM(I421&amp;"")="",NOT(OR(V421="Diesel",V421="Petrol"))),"",IFERROR(_xlfn.MAXIFS($I$2:$I$501,$R$2:$R$501,R421,$I$2:$I$501,"&lt;"&amp;I421,$V$2:$V$501,"&lt;&gt;AdBlue",$V$2:$V$501,"&lt;&gt;Other"),""))</f>
        <v/>
      </c>
      <c r="AA421" s="32" t="str">
        <f aca="false">IF(OR(Z421="",N(Z421)=0),"",I421-Z421)</f>
        <v/>
      </c>
      <c r="AB421" s="32" t="str">
        <f aca="false">IF(OR(R421="",TRIM(I421&amp;"")="",X421=""),"",IFERROR(_xlfn.MAXIFS($I$2:$I$501,$R$2:$R$501,R421,$X$2:$X$501,"&lt;"&amp;X421),""))</f>
        <v/>
      </c>
      <c r="AC421" s="32" t="str">
        <f aca="false">IF(V421="Other","Not fuel, ","")&amp;IFERROR(IF(AND(T421&lt;&gt;"",OR(AND(V421="Diesel",T421&lt;&gt;"Diesel"),AND(V421="Petrol",T421&lt;&gt;"Petrol",T421&lt;&gt;"Plug-in hybrid"),AND(V421="Electric",T421&lt;&gt;"Electric",T421&lt;&gt;"Plug-in hybrid"))),"Wrong fuel for this van, ",""),"")&amp;IFERROR(IF(AND(OR(V421="Diesel",V421="Petrol"),N(U421)&gt;0,G421*1&gt;N(U421)*(1+TankMargin)),"More than the tank holds, ",""),"")&amp;IF(AND(TRIM(D421&amp;"")&lt;&gt;"",Q421&lt;&gt;"",SUBSTITUTE(UPPER(Q421)," ","")&lt;&gt;R421),"Card used in another van, ","")&amp;IF(AND(TRIM(D421&amp;"")&lt;&gt;"",S421=0),"Not one of your vans, ","")&amp;IF(AND(A421&lt;&gt;"",R421="",O421&lt;&gt;"",P421=0),"Card not on your Vans list, ","")&amp;IF(N(Y421)&gt;1,"Filled twice that day, ","")&amp;IFERROR(IF(AND(AA421&lt;&gt;"",AA421&lt;MinMiles),"Only "&amp;TEXT(AA421,"#,##0")&amp;" miles since the previous fill, ",""),"")&amp;IFERROR(IF(AND(AB421&lt;&gt;"",N(AB421)&gt;0,I421*1&lt;N(AB421)),"Pump mileage lower than before, ",""),"")&amp;IFERROR(IF(AND(TRIM(I421&amp;"")&lt;&gt;"",TRIM(K421&amp;"")&lt;&gt;"",ABS(I421*1-K421*1)&gt;MileTolerance),"Pump mileage off from the odometer, ",""),"")&amp;IF(J421="No","No receipt from the driver, ","")&amp;IFERROR(IF(AND(W421&lt;&gt;"",OR(W421&lt;DayStart,W421&gt;DayEnd)),"Outside working hours, ",""),"")&amp;IFERROR(IF(AND(X421&lt;&gt;"",WEEKDAY(X421,2)=6,FlagSat="Yes"),"Saturday, ",""),"")&amp;IFERROR(IF(AND(X421&lt;&gt;"",WEEKDAY(X421,2)=7,FlagSun="Yes"),"Sunday, ",""),"")&amp;IF(AND(FlagPremium="Yes",OR(V421="Diesel",V421="Petrol"),OR(ISNUMBER(SEARCH("super",F421)),ISNUMBER(SEARCH("premium",F421)),ISNUMBER(SEARCH("ultimate",F421)),ISNUMBER(SEARCH("v-power",F421)),ISNUMBER(SEARCH("momentum",F421)),ISNUMBER(SEARCH("supreme",F421)))),"Premium fuel, ","")</f>
        <v/>
      </c>
      <c r="AD421" s="32" t="n">
        <f aca="false">IF(AC421="",0,1)</f>
        <v>0</v>
      </c>
      <c r="AE421" s="32" t="n">
        <f aca="false">IF(A421="",0,1)</f>
        <v>0</v>
      </c>
    </row>
    <row r="422" customFormat="false" ht="15" hidden="false" customHeight="false" outlineLevel="0" collapsed="false">
      <c r="A422" s="24"/>
      <c r="B422" s="25"/>
      <c r="C422" s="21"/>
      <c r="D422" s="19"/>
      <c r="E422" s="19"/>
      <c r="F422" s="19"/>
      <c r="G422" s="26"/>
      <c r="H422" s="27"/>
      <c r="I422" s="28"/>
      <c r="J422" s="19"/>
      <c r="K422" s="28"/>
      <c r="L422" s="29" t="str">
        <f aca="false">IF(AC422="","",LEFT(AC422,LEN(AC422)-2))</f>
        <v/>
      </c>
      <c r="M422" s="30"/>
      <c r="N422" s="30"/>
      <c r="O422" s="32" t="str">
        <f aca="false">IF(TRIM(C422&amp;"")="","",RIGHT(SUBSTITUTE(SUBSTITUTE(C422&amp;""," ",""),"*",""),4))</f>
        <v/>
      </c>
      <c r="P422" s="32" t="n">
        <f aca="false">IF(O422="",0,IFERROR(MATCH(O422,Vans!$D$2:$D$51,0),IFERROR(MATCH(VALUE(O422),Vans!$D$2:$D$51,0),0)))</f>
        <v>0</v>
      </c>
      <c r="Q422" s="32" t="str">
        <f aca="false">IF(P422=0,"",INDEX(Vans!$A$2:$A$51,P422)&amp;"")</f>
        <v/>
      </c>
      <c r="R422" s="32" t="str">
        <f aca="false">IF(A422="","",IF(TRIM(D422&amp;"")&lt;&gt;"",SUBSTITUTE(UPPER(TRIM(D422&amp;""))," ",""),SUBSTITUTE(UPPER(Q422)," ","")))</f>
        <v/>
      </c>
      <c r="S422" s="32" t="n">
        <f aca="false">IF(R422="",0,IFERROR(MATCH(R422,Vans!$G$2:$G$51,0),0))</f>
        <v>0</v>
      </c>
      <c r="T422" s="32" t="str">
        <f aca="false">IF(S422=0,"",INDEX(Vans!$B$2:$B$51,S422)&amp;"")</f>
        <v/>
      </c>
      <c r="U422" s="32" t="str">
        <f aca="false">IF(S422=0,"",INDEX(Vans!$C$2:$C$51,S422))</f>
        <v/>
      </c>
      <c r="V422" s="32" t="str">
        <f aca="false">IF(TRIM(F422&amp;"")="","",IF(ISNUMBER(SEARCH("adblue",F422)),"AdBlue",IF(OR(ISNUMBER(SEARCH("diesel",F422)),ISNUMBER(SEARCH("derv",F422)),ISNUMBER(SEARCH("ulsd",F422))),"Diesel",IF(OR(ISNUMBER(SEARCH("unleaded",F422)),ISNUMBER(SEARCH("petrol",F422)),ISNUMBER(SEARCH("ulp",F422))),"Petrol",IF(OR(ISNUMBER(SEARCH("electric",F422)),ISNUMBER(SEARCH("charg",F422)),ISNUMBER(SEARCH("kwh",F422))),"Electric","Other")))))</f>
        <v/>
      </c>
      <c r="W422" s="34" t="str">
        <f aca="false">IF(TRIM(B422&amp;"")&lt;&gt;"",IFERROR(MOD(B422*1,1),""),IF(A422="","",IFERROR(IF(MOD(A422*1,1)&gt;0,MOD(A422*1,1),""),"")))</f>
        <v/>
      </c>
      <c r="X422" s="35" t="str">
        <f aca="false">IF(A422="","",IFERROR(INT(A422*1),""))</f>
        <v/>
      </c>
      <c r="Y422" s="32" t="str">
        <f aca="false">IF(OR(X422="",NOT(OR(V422="Diesel",V422="Petrol"))),"",MAX(IF(O422="",0,COUNTIFS($O$2:$O$501,O422,$X$2:$X$501,X422,$V$2:$V$501,"Diesel")+COUNTIFS($O$2:$O$501,O422,$X$2:$X$501,X422,$V$2:$V$501,"Petrol")),IF(R422="",0,COUNTIFS($R$2:$R$501,R422,$X$2:$X$501,X422,$V$2:$V$501,"Diesel")+COUNTIFS($R$2:$R$501,R422,$X$2:$X$501,X422,$V$2:$V$501,"Petrol"))))</f>
        <v/>
      </c>
      <c r="Z422" s="32" t="str">
        <f aca="false">IF(OR(R422="",TRIM(I422&amp;"")="",NOT(OR(V422="Diesel",V422="Petrol"))),"",IFERROR(_xlfn.MAXIFS($I$2:$I$501,$R$2:$R$501,R422,$I$2:$I$501,"&lt;"&amp;I422,$V$2:$V$501,"&lt;&gt;AdBlue",$V$2:$V$501,"&lt;&gt;Other"),""))</f>
        <v/>
      </c>
      <c r="AA422" s="32" t="str">
        <f aca="false">IF(OR(Z422="",N(Z422)=0),"",I422-Z422)</f>
        <v/>
      </c>
      <c r="AB422" s="32" t="str">
        <f aca="false">IF(OR(R422="",TRIM(I422&amp;"")="",X422=""),"",IFERROR(_xlfn.MAXIFS($I$2:$I$501,$R$2:$R$501,R422,$X$2:$X$501,"&lt;"&amp;X422),""))</f>
        <v/>
      </c>
      <c r="AC422" s="32" t="str">
        <f aca="false">IF(V422="Other","Not fuel, ","")&amp;IFERROR(IF(AND(T422&lt;&gt;"",OR(AND(V422="Diesel",T422&lt;&gt;"Diesel"),AND(V422="Petrol",T422&lt;&gt;"Petrol",T422&lt;&gt;"Plug-in hybrid"),AND(V422="Electric",T422&lt;&gt;"Electric",T422&lt;&gt;"Plug-in hybrid"))),"Wrong fuel for this van, ",""),"")&amp;IFERROR(IF(AND(OR(V422="Diesel",V422="Petrol"),N(U422)&gt;0,G422*1&gt;N(U422)*(1+TankMargin)),"More than the tank holds, ",""),"")&amp;IF(AND(TRIM(D422&amp;"")&lt;&gt;"",Q422&lt;&gt;"",SUBSTITUTE(UPPER(Q422)," ","")&lt;&gt;R422),"Card used in another van, ","")&amp;IF(AND(TRIM(D422&amp;"")&lt;&gt;"",S422=0),"Not one of your vans, ","")&amp;IF(AND(A422&lt;&gt;"",R422="",O422&lt;&gt;"",P422=0),"Card not on your Vans list, ","")&amp;IF(N(Y422)&gt;1,"Filled twice that day, ","")&amp;IFERROR(IF(AND(AA422&lt;&gt;"",AA422&lt;MinMiles),"Only "&amp;TEXT(AA422,"#,##0")&amp;" miles since the previous fill, ",""),"")&amp;IFERROR(IF(AND(AB422&lt;&gt;"",N(AB422)&gt;0,I422*1&lt;N(AB422)),"Pump mileage lower than before, ",""),"")&amp;IFERROR(IF(AND(TRIM(I422&amp;"")&lt;&gt;"",TRIM(K422&amp;"")&lt;&gt;"",ABS(I422*1-K422*1)&gt;MileTolerance),"Pump mileage off from the odometer, ",""),"")&amp;IF(J422="No","No receipt from the driver, ","")&amp;IFERROR(IF(AND(W422&lt;&gt;"",OR(W422&lt;DayStart,W422&gt;DayEnd)),"Outside working hours, ",""),"")&amp;IFERROR(IF(AND(X422&lt;&gt;"",WEEKDAY(X422,2)=6,FlagSat="Yes"),"Saturday, ",""),"")&amp;IFERROR(IF(AND(X422&lt;&gt;"",WEEKDAY(X422,2)=7,FlagSun="Yes"),"Sunday, ",""),"")&amp;IF(AND(FlagPremium="Yes",OR(V422="Diesel",V422="Petrol"),OR(ISNUMBER(SEARCH("super",F422)),ISNUMBER(SEARCH("premium",F422)),ISNUMBER(SEARCH("ultimate",F422)),ISNUMBER(SEARCH("v-power",F422)),ISNUMBER(SEARCH("momentum",F422)),ISNUMBER(SEARCH("supreme",F422)))),"Premium fuel, ","")</f>
        <v/>
      </c>
      <c r="AD422" s="32" t="n">
        <f aca="false">IF(AC422="",0,1)</f>
        <v>0</v>
      </c>
      <c r="AE422" s="32" t="n">
        <f aca="false">IF(A422="",0,1)</f>
        <v>0</v>
      </c>
    </row>
    <row r="423" customFormat="false" ht="15" hidden="false" customHeight="false" outlineLevel="0" collapsed="false">
      <c r="A423" s="24"/>
      <c r="B423" s="25"/>
      <c r="C423" s="21"/>
      <c r="D423" s="19"/>
      <c r="E423" s="19"/>
      <c r="F423" s="19"/>
      <c r="G423" s="26"/>
      <c r="H423" s="27"/>
      <c r="I423" s="28"/>
      <c r="J423" s="19"/>
      <c r="K423" s="28"/>
      <c r="L423" s="29" t="str">
        <f aca="false">IF(AC423="","",LEFT(AC423,LEN(AC423)-2))</f>
        <v/>
      </c>
      <c r="M423" s="30"/>
      <c r="N423" s="30"/>
      <c r="O423" s="32" t="str">
        <f aca="false">IF(TRIM(C423&amp;"")="","",RIGHT(SUBSTITUTE(SUBSTITUTE(C423&amp;""," ",""),"*",""),4))</f>
        <v/>
      </c>
      <c r="P423" s="32" t="n">
        <f aca="false">IF(O423="",0,IFERROR(MATCH(O423,Vans!$D$2:$D$51,0),IFERROR(MATCH(VALUE(O423),Vans!$D$2:$D$51,0),0)))</f>
        <v>0</v>
      </c>
      <c r="Q423" s="32" t="str">
        <f aca="false">IF(P423=0,"",INDEX(Vans!$A$2:$A$51,P423)&amp;"")</f>
        <v/>
      </c>
      <c r="R423" s="32" t="str">
        <f aca="false">IF(A423="","",IF(TRIM(D423&amp;"")&lt;&gt;"",SUBSTITUTE(UPPER(TRIM(D423&amp;""))," ",""),SUBSTITUTE(UPPER(Q423)," ","")))</f>
        <v/>
      </c>
      <c r="S423" s="32" t="n">
        <f aca="false">IF(R423="",0,IFERROR(MATCH(R423,Vans!$G$2:$G$51,0),0))</f>
        <v>0</v>
      </c>
      <c r="T423" s="32" t="str">
        <f aca="false">IF(S423=0,"",INDEX(Vans!$B$2:$B$51,S423)&amp;"")</f>
        <v/>
      </c>
      <c r="U423" s="32" t="str">
        <f aca="false">IF(S423=0,"",INDEX(Vans!$C$2:$C$51,S423))</f>
        <v/>
      </c>
      <c r="V423" s="32" t="str">
        <f aca="false">IF(TRIM(F423&amp;"")="","",IF(ISNUMBER(SEARCH("adblue",F423)),"AdBlue",IF(OR(ISNUMBER(SEARCH("diesel",F423)),ISNUMBER(SEARCH("derv",F423)),ISNUMBER(SEARCH("ulsd",F423))),"Diesel",IF(OR(ISNUMBER(SEARCH("unleaded",F423)),ISNUMBER(SEARCH("petrol",F423)),ISNUMBER(SEARCH("ulp",F423))),"Petrol",IF(OR(ISNUMBER(SEARCH("electric",F423)),ISNUMBER(SEARCH("charg",F423)),ISNUMBER(SEARCH("kwh",F423))),"Electric","Other")))))</f>
        <v/>
      </c>
      <c r="W423" s="34" t="str">
        <f aca="false">IF(TRIM(B423&amp;"")&lt;&gt;"",IFERROR(MOD(B423*1,1),""),IF(A423="","",IFERROR(IF(MOD(A423*1,1)&gt;0,MOD(A423*1,1),""),"")))</f>
        <v/>
      </c>
      <c r="X423" s="35" t="str">
        <f aca="false">IF(A423="","",IFERROR(INT(A423*1),""))</f>
        <v/>
      </c>
      <c r="Y423" s="32" t="str">
        <f aca="false">IF(OR(X423="",NOT(OR(V423="Diesel",V423="Petrol"))),"",MAX(IF(O423="",0,COUNTIFS($O$2:$O$501,O423,$X$2:$X$501,X423,$V$2:$V$501,"Diesel")+COUNTIFS($O$2:$O$501,O423,$X$2:$X$501,X423,$V$2:$V$501,"Petrol")),IF(R423="",0,COUNTIFS($R$2:$R$501,R423,$X$2:$X$501,X423,$V$2:$V$501,"Diesel")+COUNTIFS($R$2:$R$501,R423,$X$2:$X$501,X423,$V$2:$V$501,"Petrol"))))</f>
        <v/>
      </c>
      <c r="Z423" s="32" t="str">
        <f aca="false">IF(OR(R423="",TRIM(I423&amp;"")="",NOT(OR(V423="Diesel",V423="Petrol"))),"",IFERROR(_xlfn.MAXIFS($I$2:$I$501,$R$2:$R$501,R423,$I$2:$I$501,"&lt;"&amp;I423,$V$2:$V$501,"&lt;&gt;AdBlue",$V$2:$V$501,"&lt;&gt;Other"),""))</f>
        <v/>
      </c>
      <c r="AA423" s="32" t="str">
        <f aca="false">IF(OR(Z423="",N(Z423)=0),"",I423-Z423)</f>
        <v/>
      </c>
      <c r="AB423" s="32" t="str">
        <f aca="false">IF(OR(R423="",TRIM(I423&amp;"")="",X423=""),"",IFERROR(_xlfn.MAXIFS($I$2:$I$501,$R$2:$R$501,R423,$X$2:$X$501,"&lt;"&amp;X423),""))</f>
        <v/>
      </c>
      <c r="AC423" s="32" t="str">
        <f aca="false">IF(V423="Other","Not fuel, ","")&amp;IFERROR(IF(AND(T423&lt;&gt;"",OR(AND(V423="Diesel",T423&lt;&gt;"Diesel"),AND(V423="Petrol",T423&lt;&gt;"Petrol",T423&lt;&gt;"Plug-in hybrid"),AND(V423="Electric",T423&lt;&gt;"Electric",T423&lt;&gt;"Plug-in hybrid"))),"Wrong fuel for this van, ",""),"")&amp;IFERROR(IF(AND(OR(V423="Diesel",V423="Petrol"),N(U423)&gt;0,G423*1&gt;N(U423)*(1+TankMargin)),"More than the tank holds, ",""),"")&amp;IF(AND(TRIM(D423&amp;"")&lt;&gt;"",Q423&lt;&gt;"",SUBSTITUTE(UPPER(Q423)," ","")&lt;&gt;R423),"Card used in another van, ","")&amp;IF(AND(TRIM(D423&amp;"")&lt;&gt;"",S423=0),"Not one of your vans, ","")&amp;IF(AND(A423&lt;&gt;"",R423="",O423&lt;&gt;"",P423=0),"Card not on your Vans list, ","")&amp;IF(N(Y423)&gt;1,"Filled twice that day, ","")&amp;IFERROR(IF(AND(AA423&lt;&gt;"",AA423&lt;MinMiles),"Only "&amp;TEXT(AA423,"#,##0")&amp;" miles since the previous fill, ",""),"")&amp;IFERROR(IF(AND(AB423&lt;&gt;"",N(AB423)&gt;0,I423*1&lt;N(AB423)),"Pump mileage lower than before, ",""),"")&amp;IFERROR(IF(AND(TRIM(I423&amp;"")&lt;&gt;"",TRIM(K423&amp;"")&lt;&gt;"",ABS(I423*1-K423*1)&gt;MileTolerance),"Pump mileage off from the odometer, ",""),"")&amp;IF(J423="No","No receipt from the driver, ","")&amp;IFERROR(IF(AND(W423&lt;&gt;"",OR(W423&lt;DayStart,W423&gt;DayEnd)),"Outside working hours, ",""),"")&amp;IFERROR(IF(AND(X423&lt;&gt;"",WEEKDAY(X423,2)=6,FlagSat="Yes"),"Saturday, ",""),"")&amp;IFERROR(IF(AND(X423&lt;&gt;"",WEEKDAY(X423,2)=7,FlagSun="Yes"),"Sunday, ",""),"")&amp;IF(AND(FlagPremium="Yes",OR(V423="Diesel",V423="Petrol"),OR(ISNUMBER(SEARCH("super",F423)),ISNUMBER(SEARCH("premium",F423)),ISNUMBER(SEARCH("ultimate",F423)),ISNUMBER(SEARCH("v-power",F423)),ISNUMBER(SEARCH("momentum",F423)),ISNUMBER(SEARCH("supreme",F423)))),"Premium fuel, ","")</f>
        <v/>
      </c>
      <c r="AD423" s="32" t="n">
        <f aca="false">IF(AC423="",0,1)</f>
        <v>0</v>
      </c>
      <c r="AE423" s="32" t="n">
        <f aca="false">IF(A423="",0,1)</f>
        <v>0</v>
      </c>
    </row>
    <row r="424" customFormat="false" ht="15" hidden="false" customHeight="false" outlineLevel="0" collapsed="false">
      <c r="A424" s="24"/>
      <c r="B424" s="25"/>
      <c r="C424" s="21"/>
      <c r="D424" s="19"/>
      <c r="E424" s="19"/>
      <c r="F424" s="19"/>
      <c r="G424" s="26"/>
      <c r="H424" s="27"/>
      <c r="I424" s="28"/>
      <c r="J424" s="19"/>
      <c r="K424" s="28"/>
      <c r="L424" s="29" t="str">
        <f aca="false">IF(AC424="","",LEFT(AC424,LEN(AC424)-2))</f>
        <v/>
      </c>
      <c r="M424" s="30"/>
      <c r="N424" s="30"/>
      <c r="O424" s="32" t="str">
        <f aca="false">IF(TRIM(C424&amp;"")="","",RIGHT(SUBSTITUTE(SUBSTITUTE(C424&amp;""," ",""),"*",""),4))</f>
        <v/>
      </c>
      <c r="P424" s="32" t="n">
        <f aca="false">IF(O424="",0,IFERROR(MATCH(O424,Vans!$D$2:$D$51,0),IFERROR(MATCH(VALUE(O424),Vans!$D$2:$D$51,0),0)))</f>
        <v>0</v>
      </c>
      <c r="Q424" s="32" t="str">
        <f aca="false">IF(P424=0,"",INDEX(Vans!$A$2:$A$51,P424)&amp;"")</f>
        <v/>
      </c>
      <c r="R424" s="32" t="str">
        <f aca="false">IF(A424="","",IF(TRIM(D424&amp;"")&lt;&gt;"",SUBSTITUTE(UPPER(TRIM(D424&amp;""))," ",""),SUBSTITUTE(UPPER(Q424)," ","")))</f>
        <v/>
      </c>
      <c r="S424" s="32" t="n">
        <f aca="false">IF(R424="",0,IFERROR(MATCH(R424,Vans!$G$2:$G$51,0),0))</f>
        <v>0</v>
      </c>
      <c r="T424" s="32" t="str">
        <f aca="false">IF(S424=0,"",INDEX(Vans!$B$2:$B$51,S424)&amp;"")</f>
        <v/>
      </c>
      <c r="U424" s="32" t="str">
        <f aca="false">IF(S424=0,"",INDEX(Vans!$C$2:$C$51,S424))</f>
        <v/>
      </c>
      <c r="V424" s="32" t="str">
        <f aca="false">IF(TRIM(F424&amp;"")="","",IF(ISNUMBER(SEARCH("adblue",F424)),"AdBlue",IF(OR(ISNUMBER(SEARCH("diesel",F424)),ISNUMBER(SEARCH("derv",F424)),ISNUMBER(SEARCH("ulsd",F424))),"Diesel",IF(OR(ISNUMBER(SEARCH("unleaded",F424)),ISNUMBER(SEARCH("petrol",F424)),ISNUMBER(SEARCH("ulp",F424))),"Petrol",IF(OR(ISNUMBER(SEARCH("electric",F424)),ISNUMBER(SEARCH("charg",F424)),ISNUMBER(SEARCH("kwh",F424))),"Electric","Other")))))</f>
        <v/>
      </c>
      <c r="W424" s="34" t="str">
        <f aca="false">IF(TRIM(B424&amp;"")&lt;&gt;"",IFERROR(MOD(B424*1,1),""),IF(A424="","",IFERROR(IF(MOD(A424*1,1)&gt;0,MOD(A424*1,1),""),"")))</f>
        <v/>
      </c>
      <c r="X424" s="35" t="str">
        <f aca="false">IF(A424="","",IFERROR(INT(A424*1),""))</f>
        <v/>
      </c>
      <c r="Y424" s="32" t="str">
        <f aca="false">IF(OR(X424="",NOT(OR(V424="Diesel",V424="Petrol"))),"",MAX(IF(O424="",0,COUNTIFS($O$2:$O$501,O424,$X$2:$X$501,X424,$V$2:$V$501,"Diesel")+COUNTIFS($O$2:$O$501,O424,$X$2:$X$501,X424,$V$2:$V$501,"Petrol")),IF(R424="",0,COUNTIFS($R$2:$R$501,R424,$X$2:$X$501,X424,$V$2:$V$501,"Diesel")+COUNTIFS($R$2:$R$501,R424,$X$2:$X$501,X424,$V$2:$V$501,"Petrol"))))</f>
        <v/>
      </c>
      <c r="Z424" s="32" t="str">
        <f aca="false">IF(OR(R424="",TRIM(I424&amp;"")="",NOT(OR(V424="Diesel",V424="Petrol"))),"",IFERROR(_xlfn.MAXIFS($I$2:$I$501,$R$2:$R$501,R424,$I$2:$I$501,"&lt;"&amp;I424,$V$2:$V$501,"&lt;&gt;AdBlue",$V$2:$V$501,"&lt;&gt;Other"),""))</f>
        <v/>
      </c>
      <c r="AA424" s="32" t="str">
        <f aca="false">IF(OR(Z424="",N(Z424)=0),"",I424-Z424)</f>
        <v/>
      </c>
      <c r="AB424" s="32" t="str">
        <f aca="false">IF(OR(R424="",TRIM(I424&amp;"")="",X424=""),"",IFERROR(_xlfn.MAXIFS($I$2:$I$501,$R$2:$R$501,R424,$X$2:$X$501,"&lt;"&amp;X424),""))</f>
        <v/>
      </c>
      <c r="AC424" s="32" t="str">
        <f aca="false">IF(V424="Other","Not fuel, ","")&amp;IFERROR(IF(AND(T424&lt;&gt;"",OR(AND(V424="Diesel",T424&lt;&gt;"Diesel"),AND(V424="Petrol",T424&lt;&gt;"Petrol",T424&lt;&gt;"Plug-in hybrid"),AND(V424="Electric",T424&lt;&gt;"Electric",T424&lt;&gt;"Plug-in hybrid"))),"Wrong fuel for this van, ",""),"")&amp;IFERROR(IF(AND(OR(V424="Diesel",V424="Petrol"),N(U424)&gt;0,G424*1&gt;N(U424)*(1+TankMargin)),"More than the tank holds, ",""),"")&amp;IF(AND(TRIM(D424&amp;"")&lt;&gt;"",Q424&lt;&gt;"",SUBSTITUTE(UPPER(Q424)," ","")&lt;&gt;R424),"Card used in another van, ","")&amp;IF(AND(TRIM(D424&amp;"")&lt;&gt;"",S424=0),"Not one of your vans, ","")&amp;IF(AND(A424&lt;&gt;"",R424="",O424&lt;&gt;"",P424=0),"Card not on your Vans list, ","")&amp;IF(N(Y424)&gt;1,"Filled twice that day, ","")&amp;IFERROR(IF(AND(AA424&lt;&gt;"",AA424&lt;MinMiles),"Only "&amp;TEXT(AA424,"#,##0")&amp;" miles since the previous fill, ",""),"")&amp;IFERROR(IF(AND(AB424&lt;&gt;"",N(AB424)&gt;0,I424*1&lt;N(AB424)),"Pump mileage lower than before, ",""),"")&amp;IFERROR(IF(AND(TRIM(I424&amp;"")&lt;&gt;"",TRIM(K424&amp;"")&lt;&gt;"",ABS(I424*1-K424*1)&gt;MileTolerance),"Pump mileage off from the odometer, ",""),"")&amp;IF(J424="No","No receipt from the driver, ","")&amp;IFERROR(IF(AND(W424&lt;&gt;"",OR(W424&lt;DayStart,W424&gt;DayEnd)),"Outside working hours, ",""),"")&amp;IFERROR(IF(AND(X424&lt;&gt;"",WEEKDAY(X424,2)=6,FlagSat="Yes"),"Saturday, ",""),"")&amp;IFERROR(IF(AND(X424&lt;&gt;"",WEEKDAY(X424,2)=7,FlagSun="Yes"),"Sunday, ",""),"")&amp;IF(AND(FlagPremium="Yes",OR(V424="Diesel",V424="Petrol"),OR(ISNUMBER(SEARCH("super",F424)),ISNUMBER(SEARCH("premium",F424)),ISNUMBER(SEARCH("ultimate",F424)),ISNUMBER(SEARCH("v-power",F424)),ISNUMBER(SEARCH("momentum",F424)),ISNUMBER(SEARCH("supreme",F424)))),"Premium fuel, ","")</f>
        <v/>
      </c>
      <c r="AD424" s="32" t="n">
        <f aca="false">IF(AC424="",0,1)</f>
        <v>0</v>
      </c>
      <c r="AE424" s="32" t="n">
        <f aca="false">IF(A424="",0,1)</f>
        <v>0</v>
      </c>
    </row>
    <row r="425" customFormat="false" ht="15" hidden="false" customHeight="false" outlineLevel="0" collapsed="false">
      <c r="A425" s="24"/>
      <c r="B425" s="25"/>
      <c r="C425" s="21"/>
      <c r="D425" s="19"/>
      <c r="E425" s="19"/>
      <c r="F425" s="19"/>
      <c r="G425" s="26"/>
      <c r="H425" s="27"/>
      <c r="I425" s="28"/>
      <c r="J425" s="19"/>
      <c r="K425" s="28"/>
      <c r="L425" s="29" t="str">
        <f aca="false">IF(AC425="","",LEFT(AC425,LEN(AC425)-2))</f>
        <v/>
      </c>
      <c r="M425" s="30"/>
      <c r="N425" s="30"/>
      <c r="O425" s="32" t="str">
        <f aca="false">IF(TRIM(C425&amp;"")="","",RIGHT(SUBSTITUTE(SUBSTITUTE(C425&amp;""," ",""),"*",""),4))</f>
        <v/>
      </c>
      <c r="P425" s="32" t="n">
        <f aca="false">IF(O425="",0,IFERROR(MATCH(O425,Vans!$D$2:$D$51,0),IFERROR(MATCH(VALUE(O425),Vans!$D$2:$D$51,0),0)))</f>
        <v>0</v>
      </c>
      <c r="Q425" s="32" t="str">
        <f aca="false">IF(P425=0,"",INDEX(Vans!$A$2:$A$51,P425)&amp;"")</f>
        <v/>
      </c>
      <c r="R425" s="32" t="str">
        <f aca="false">IF(A425="","",IF(TRIM(D425&amp;"")&lt;&gt;"",SUBSTITUTE(UPPER(TRIM(D425&amp;""))," ",""),SUBSTITUTE(UPPER(Q425)," ","")))</f>
        <v/>
      </c>
      <c r="S425" s="32" t="n">
        <f aca="false">IF(R425="",0,IFERROR(MATCH(R425,Vans!$G$2:$G$51,0),0))</f>
        <v>0</v>
      </c>
      <c r="T425" s="32" t="str">
        <f aca="false">IF(S425=0,"",INDEX(Vans!$B$2:$B$51,S425)&amp;"")</f>
        <v/>
      </c>
      <c r="U425" s="32" t="str">
        <f aca="false">IF(S425=0,"",INDEX(Vans!$C$2:$C$51,S425))</f>
        <v/>
      </c>
      <c r="V425" s="32" t="str">
        <f aca="false">IF(TRIM(F425&amp;"")="","",IF(ISNUMBER(SEARCH("adblue",F425)),"AdBlue",IF(OR(ISNUMBER(SEARCH("diesel",F425)),ISNUMBER(SEARCH("derv",F425)),ISNUMBER(SEARCH("ulsd",F425))),"Diesel",IF(OR(ISNUMBER(SEARCH("unleaded",F425)),ISNUMBER(SEARCH("petrol",F425)),ISNUMBER(SEARCH("ulp",F425))),"Petrol",IF(OR(ISNUMBER(SEARCH("electric",F425)),ISNUMBER(SEARCH("charg",F425)),ISNUMBER(SEARCH("kwh",F425))),"Electric","Other")))))</f>
        <v/>
      </c>
      <c r="W425" s="34" t="str">
        <f aca="false">IF(TRIM(B425&amp;"")&lt;&gt;"",IFERROR(MOD(B425*1,1),""),IF(A425="","",IFERROR(IF(MOD(A425*1,1)&gt;0,MOD(A425*1,1),""),"")))</f>
        <v/>
      </c>
      <c r="X425" s="35" t="str">
        <f aca="false">IF(A425="","",IFERROR(INT(A425*1),""))</f>
        <v/>
      </c>
      <c r="Y425" s="32" t="str">
        <f aca="false">IF(OR(X425="",NOT(OR(V425="Diesel",V425="Petrol"))),"",MAX(IF(O425="",0,COUNTIFS($O$2:$O$501,O425,$X$2:$X$501,X425,$V$2:$V$501,"Diesel")+COUNTIFS($O$2:$O$501,O425,$X$2:$X$501,X425,$V$2:$V$501,"Petrol")),IF(R425="",0,COUNTIFS($R$2:$R$501,R425,$X$2:$X$501,X425,$V$2:$V$501,"Diesel")+COUNTIFS($R$2:$R$501,R425,$X$2:$X$501,X425,$V$2:$V$501,"Petrol"))))</f>
        <v/>
      </c>
      <c r="Z425" s="32" t="str">
        <f aca="false">IF(OR(R425="",TRIM(I425&amp;"")="",NOT(OR(V425="Diesel",V425="Petrol"))),"",IFERROR(_xlfn.MAXIFS($I$2:$I$501,$R$2:$R$501,R425,$I$2:$I$501,"&lt;"&amp;I425,$V$2:$V$501,"&lt;&gt;AdBlue",$V$2:$V$501,"&lt;&gt;Other"),""))</f>
        <v/>
      </c>
      <c r="AA425" s="32" t="str">
        <f aca="false">IF(OR(Z425="",N(Z425)=0),"",I425-Z425)</f>
        <v/>
      </c>
      <c r="AB425" s="32" t="str">
        <f aca="false">IF(OR(R425="",TRIM(I425&amp;"")="",X425=""),"",IFERROR(_xlfn.MAXIFS($I$2:$I$501,$R$2:$R$501,R425,$X$2:$X$501,"&lt;"&amp;X425),""))</f>
        <v/>
      </c>
      <c r="AC425" s="32" t="str">
        <f aca="false">IF(V425="Other","Not fuel, ","")&amp;IFERROR(IF(AND(T425&lt;&gt;"",OR(AND(V425="Diesel",T425&lt;&gt;"Diesel"),AND(V425="Petrol",T425&lt;&gt;"Petrol",T425&lt;&gt;"Plug-in hybrid"),AND(V425="Electric",T425&lt;&gt;"Electric",T425&lt;&gt;"Plug-in hybrid"))),"Wrong fuel for this van, ",""),"")&amp;IFERROR(IF(AND(OR(V425="Diesel",V425="Petrol"),N(U425)&gt;0,G425*1&gt;N(U425)*(1+TankMargin)),"More than the tank holds, ",""),"")&amp;IF(AND(TRIM(D425&amp;"")&lt;&gt;"",Q425&lt;&gt;"",SUBSTITUTE(UPPER(Q425)," ","")&lt;&gt;R425),"Card used in another van, ","")&amp;IF(AND(TRIM(D425&amp;"")&lt;&gt;"",S425=0),"Not one of your vans, ","")&amp;IF(AND(A425&lt;&gt;"",R425="",O425&lt;&gt;"",P425=0),"Card not on your Vans list, ","")&amp;IF(N(Y425)&gt;1,"Filled twice that day, ","")&amp;IFERROR(IF(AND(AA425&lt;&gt;"",AA425&lt;MinMiles),"Only "&amp;TEXT(AA425,"#,##0")&amp;" miles since the previous fill, ",""),"")&amp;IFERROR(IF(AND(AB425&lt;&gt;"",N(AB425)&gt;0,I425*1&lt;N(AB425)),"Pump mileage lower than before, ",""),"")&amp;IFERROR(IF(AND(TRIM(I425&amp;"")&lt;&gt;"",TRIM(K425&amp;"")&lt;&gt;"",ABS(I425*1-K425*1)&gt;MileTolerance),"Pump mileage off from the odometer, ",""),"")&amp;IF(J425="No","No receipt from the driver, ","")&amp;IFERROR(IF(AND(W425&lt;&gt;"",OR(W425&lt;DayStart,W425&gt;DayEnd)),"Outside working hours, ",""),"")&amp;IFERROR(IF(AND(X425&lt;&gt;"",WEEKDAY(X425,2)=6,FlagSat="Yes"),"Saturday, ",""),"")&amp;IFERROR(IF(AND(X425&lt;&gt;"",WEEKDAY(X425,2)=7,FlagSun="Yes"),"Sunday, ",""),"")&amp;IF(AND(FlagPremium="Yes",OR(V425="Diesel",V425="Petrol"),OR(ISNUMBER(SEARCH("super",F425)),ISNUMBER(SEARCH("premium",F425)),ISNUMBER(SEARCH("ultimate",F425)),ISNUMBER(SEARCH("v-power",F425)),ISNUMBER(SEARCH("momentum",F425)),ISNUMBER(SEARCH("supreme",F425)))),"Premium fuel, ","")</f>
        <v/>
      </c>
      <c r="AD425" s="32" t="n">
        <f aca="false">IF(AC425="",0,1)</f>
        <v>0</v>
      </c>
      <c r="AE425" s="32" t="n">
        <f aca="false">IF(A425="",0,1)</f>
        <v>0</v>
      </c>
    </row>
    <row r="426" customFormat="false" ht="15" hidden="false" customHeight="false" outlineLevel="0" collapsed="false">
      <c r="A426" s="24"/>
      <c r="B426" s="25"/>
      <c r="C426" s="21"/>
      <c r="D426" s="19"/>
      <c r="E426" s="19"/>
      <c r="F426" s="19"/>
      <c r="G426" s="26"/>
      <c r="H426" s="27"/>
      <c r="I426" s="28"/>
      <c r="J426" s="19"/>
      <c r="K426" s="28"/>
      <c r="L426" s="29" t="str">
        <f aca="false">IF(AC426="","",LEFT(AC426,LEN(AC426)-2))</f>
        <v/>
      </c>
      <c r="M426" s="30"/>
      <c r="N426" s="30"/>
      <c r="O426" s="32" t="str">
        <f aca="false">IF(TRIM(C426&amp;"")="","",RIGHT(SUBSTITUTE(SUBSTITUTE(C426&amp;""," ",""),"*",""),4))</f>
        <v/>
      </c>
      <c r="P426" s="32" t="n">
        <f aca="false">IF(O426="",0,IFERROR(MATCH(O426,Vans!$D$2:$D$51,0),IFERROR(MATCH(VALUE(O426),Vans!$D$2:$D$51,0),0)))</f>
        <v>0</v>
      </c>
      <c r="Q426" s="32" t="str">
        <f aca="false">IF(P426=0,"",INDEX(Vans!$A$2:$A$51,P426)&amp;"")</f>
        <v/>
      </c>
      <c r="R426" s="32" t="str">
        <f aca="false">IF(A426="","",IF(TRIM(D426&amp;"")&lt;&gt;"",SUBSTITUTE(UPPER(TRIM(D426&amp;""))," ",""),SUBSTITUTE(UPPER(Q426)," ","")))</f>
        <v/>
      </c>
      <c r="S426" s="32" t="n">
        <f aca="false">IF(R426="",0,IFERROR(MATCH(R426,Vans!$G$2:$G$51,0),0))</f>
        <v>0</v>
      </c>
      <c r="T426" s="32" t="str">
        <f aca="false">IF(S426=0,"",INDEX(Vans!$B$2:$B$51,S426)&amp;"")</f>
        <v/>
      </c>
      <c r="U426" s="32" t="str">
        <f aca="false">IF(S426=0,"",INDEX(Vans!$C$2:$C$51,S426))</f>
        <v/>
      </c>
      <c r="V426" s="32" t="str">
        <f aca="false">IF(TRIM(F426&amp;"")="","",IF(ISNUMBER(SEARCH("adblue",F426)),"AdBlue",IF(OR(ISNUMBER(SEARCH("diesel",F426)),ISNUMBER(SEARCH("derv",F426)),ISNUMBER(SEARCH("ulsd",F426))),"Diesel",IF(OR(ISNUMBER(SEARCH("unleaded",F426)),ISNUMBER(SEARCH("petrol",F426)),ISNUMBER(SEARCH("ulp",F426))),"Petrol",IF(OR(ISNUMBER(SEARCH("electric",F426)),ISNUMBER(SEARCH("charg",F426)),ISNUMBER(SEARCH("kwh",F426))),"Electric","Other")))))</f>
        <v/>
      </c>
      <c r="W426" s="34" t="str">
        <f aca="false">IF(TRIM(B426&amp;"")&lt;&gt;"",IFERROR(MOD(B426*1,1),""),IF(A426="","",IFERROR(IF(MOD(A426*1,1)&gt;0,MOD(A426*1,1),""),"")))</f>
        <v/>
      </c>
      <c r="X426" s="35" t="str">
        <f aca="false">IF(A426="","",IFERROR(INT(A426*1),""))</f>
        <v/>
      </c>
      <c r="Y426" s="32" t="str">
        <f aca="false">IF(OR(X426="",NOT(OR(V426="Diesel",V426="Petrol"))),"",MAX(IF(O426="",0,COUNTIFS($O$2:$O$501,O426,$X$2:$X$501,X426,$V$2:$V$501,"Diesel")+COUNTIFS($O$2:$O$501,O426,$X$2:$X$501,X426,$V$2:$V$501,"Petrol")),IF(R426="",0,COUNTIFS($R$2:$R$501,R426,$X$2:$X$501,X426,$V$2:$V$501,"Diesel")+COUNTIFS($R$2:$R$501,R426,$X$2:$X$501,X426,$V$2:$V$501,"Petrol"))))</f>
        <v/>
      </c>
      <c r="Z426" s="32" t="str">
        <f aca="false">IF(OR(R426="",TRIM(I426&amp;"")="",NOT(OR(V426="Diesel",V426="Petrol"))),"",IFERROR(_xlfn.MAXIFS($I$2:$I$501,$R$2:$R$501,R426,$I$2:$I$501,"&lt;"&amp;I426,$V$2:$V$501,"&lt;&gt;AdBlue",$V$2:$V$501,"&lt;&gt;Other"),""))</f>
        <v/>
      </c>
      <c r="AA426" s="32" t="str">
        <f aca="false">IF(OR(Z426="",N(Z426)=0),"",I426-Z426)</f>
        <v/>
      </c>
      <c r="AB426" s="32" t="str">
        <f aca="false">IF(OR(R426="",TRIM(I426&amp;"")="",X426=""),"",IFERROR(_xlfn.MAXIFS($I$2:$I$501,$R$2:$R$501,R426,$X$2:$X$501,"&lt;"&amp;X426),""))</f>
        <v/>
      </c>
      <c r="AC426" s="32" t="str">
        <f aca="false">IF(V426="Other","Not fuel, ","")&amp;IFERROR(IF(AND(T426&lt;&gt;"",OR(AND(V426="Diesel",T426&lt;&gt;"Diesel"),AND(V426="Petrol",T426&lt;&gt;"Petrol",T426&lt;&gt;"Plug-in hybrid"),AND(V426="Electric",T426&lt;&gt;"Electric",T426&lt;&gt;"Plug-in hybrid"))),"Wrong fuel for this van, ",""),"")&amp;IFERROR(IF(AND(OR(V426="Diesel",V426="Petrol"),N(U426)&gt;0,G426*1&gt;N(U426)*(1+TankMargin)),"More than the tank holds, ",""),"")&amp;IF(AND(TRIM(D426&amp;"")&lt;&gt;"",Q426&lt;&gt;"",SUBSTITUTE(UPPER(Q426)," ","")&lt;&gt;R426),"Card used in another van, ","")&amp;IF(AND(TRIM(D426&amp;"")&lt;&gt;"",S426=0),"Not one of your vans, ","")&amp;IF(AND(A426&lt;&gt;"",R426="",O426&lt;&gt;"",P426=0),"Card not on your Vans list, ","")&amp;IF(N(Y426)&gt;1,"Filled twice that day, ","")&amp;IFERROR(IF(AND(AA426&lt;&gt;"",AA426&lt;MinMiles),"Only "&amp;TEXT(AA426,"#,##0")&amp;" miles since the previous fill, ",""),"")&amp;IFERROR(IF(AND(AB426&lt;&gt;"",N(AB426)&gt;0,I426*1&lt;N(AB426)),"Pump mileage lower than before, ",""),"")&amp;IFERROR(IF(AND(TRIM(I426&amp;"")&lt;&gt;"",TRIM(K426&amp;"")&lt;&gt;"",ABS(I426*1-K426*1)&gt;MileTolerance),"Pump mileage off from the odometer, ",""),"")&amp;IF(J426="No","No receipt from the driver, ","")&amp;IFERROR(IF(AND(W426&lt;&gt;"",OR(W426&lt;DayStart,W426&gt;DayEnd)),"Outside working hours, ",""),"")&amp;IFERROR(IF(AND(X426&lt;&gt;"",WEEKDAY(X426,2)=6,FlagSat="Yes"),"Saturday, ",""),"")&amp;IFERROR(IF(AND(X426&lt;&gt;"",WEEKDAY(X426,2)=7,FlagSun="Yes"),"Sunday, ",""),"")&amp;IF(AND(FlagPremium="Yes",OR(V426="Diesel",V426="Petrol"),OR(ISNUMBER(SEARCH("super",F426)),ISNUMBER(SEARCH("premium",F426)),ISNUMBER(SEARCH("ultimate",F426)),ISNUMBER(SEARCH("v-power",F426)),ISNUMBER(SEARCH("momentum",F426)),ISNUMBER(SEARCH("supreme",F426)))),"Premium fuel, ","")</f>
        <v/>
      </c>
      <c r="AD426" s="32" t="n">
        <f aca="false">IF(AC426="",0,1)</f>
        <v>0</v>
      </c>
      <c r="AE426" s="32" t="n">
        <f aca="false">IF(A426="",0,1)</f>
        <v>0</v>
      </c>
    </row>
    <row r="427" customFormat="false" ht="15" hidden="false" customHeight="false" outlineLevel="0" collapsed="false">
      <c r="A427" s="24"/>
      <c r="B427" s="25"/>
      <c r="C427" s="21"/>
      <c r="D427" s="19"/>
      <c r="E427" s="19"/>
      <c r="F427" s="19"/>
      <c r="G427" s="26"/>
      <c r="H427" s="27"/>
      <c r="I427" s="28"/>
      <c r="J427" s="19"/>
      <c r="K427" s="28"/>
      <c r="L427" s="29" t="str">
        <f aca="false">IF(AC427="","",LEFT(AC427,LEN(AC427)-2))</f>
        <v/>
      </c>
      <c r="M427" s="30"/>
      <c r="N427" s="30"/>
      <c r="O427" s="32" t="str">
        <f aca="false">IF(TRIM(C427&amp;"")="","",RIGHT(SUBSTITUTE(SUBSTITUTE(C427&amp;""," ",""),"*",""),4))</f>
        <v/>
      </c>
      <c r="P427" s="32" t="n">
        <f aca="false">IF(O427="",0,IFERROR(MATCH(O427,Vans!$D$2:$D$51,0),IFERROR(MATCH(VALUE(O427),Vans!$D$2:$D$51,0),0)))</f>
        <v>0</v>
      </c>
      <c r="Q427" s="32" t="str">
        <f aca="false">IF(P427=0,"",INDEX(Vans!$A$2:$A$51,P427)&amp;"")</f>
        <v/>
      </c>
      <c r="R427" s="32" t="str">
        <f aca="false">IF(A427="","",IF(TRIM(D427&amp;"")&lt;&gt;"",SUBSTITUTE(UPPER(TRIM(D427&amp;""))," ",""),SUBSTITUTE(UPPER(Q427)," ","")))</f>
        <v/>
      </c>
      <c r="S427" s="32" t="n">
        <f aca="false">IF(R427="",0,IFERROR(MATCH(R427,Vans!$G$2:$G$51,0),0))</f>
        <v>0</v>
      </c>
      <c r="T427" s="32" t="str">
        <f aca="false">IF(S427=0,"",INDEX(Vans!$B$2:$B$51,S427)&amp;"")</f>
        <v/>
      </c>
      <c r="U427" s="32" t="str">
        <f aca="false">IF(S427=0,"",INDEX(Vans!$C$2:$C$51,S427))</f>
        <v/>
      </c>
      <c r="V427" s="32" t="str">
        <f aca="false">IF(TRIM(F427&amp;"")="","",IF(ISNUMBER(SEARCH("adblue",F427)),"AdBlue",IF(OR(ISNUMBER(SEARCH("diesel",F427)),ISNUMBER(SEARCH("derv",F427)),ISNUMBER(SEARCH("ulsd",F427))),"Diesel",IF(OR(ISNUMBER(SEARCH("unleaded",F427)),ISNUMBER(SEARCH("petrol",F427)),ISNUMBER(SEARCH("ulp",F427))),"Petrol",IF(OR(ISNUMBER(SEARCH("electric",F427)),ISNUMBER(SEARCH("charg",F427)),ISNUMBER(SEARCH("kwh",F427))),"Electric","Other")))))</f>
        <v/>
      </c>
      <c r="W427" s="34" t="str">
        <f aca="false">IF(TRIM(B427&amp;"")&lt;&gt;"",IFERROR(MOD(B427*1,1),""),IF(A427="","",IFERROR(IF(MOD(A427*1,1)&gt;0,MOD(A427*1,1),""),"")))</f>
        <v/>
      </c>
      <c r="X427" s="35" t="str">
        <f aca="false">IF(A427="","",IFERROR(INT(A427*1),""))</f>
        <v/>
      </c>
      <c r="Y427" s="32" t="str">
        <f aca="false">IF(OR(X427="",NOT(OR(V427="Diesel",V427="Petrol"))),"",MAX(IF(O427="",0,COUNTIFS($O$2:$O$501,O427,$X$2:$X$501,X427,$V$2:$V$501,"Diesel")+COUNTIFS($O$2:$O$501,O427,$X$2:$X$501,X427,$V$2:$V$501,"Petrol")),IF(R427="",0,COUNTIFS($R$2:$R$501,R427,$X$2:$X$501,X427,$V$2:$V$501,"Diesel")+COUNTIFS($R$2:$R$501,R427,$X$2:$X$501,X427,$V$2:$V$501,"Petrol"))))</f>
        <v/>
      </c>
      <c r="Z427" s="32" t="str">
        <f aca="false">IF(OR(R427="",TRIM(I427&amp;"")="",NOT(OR(V427="Diesel",V427="Petrol"))),"",IFERROR(_xlfn.MAXIFS($I$2:$I$501,$R$2:$R$501,R427,$I$2:$I$501,"&lt;"&amp;I427,$V$2:$V$501,"&lt;&gt;AdBlue",$V$2:$V$501,"&lt;&gt;Other"),""))</f>
        <v/>
      </c>
      <c r="AA427" s="32" t="str">
        <f aca="false">IF(OR(Z427="",N(Z427)=0),"",I427-Z427)</f>
        <v/>
      </c>
      <c r="AB427" s="32" t="str">
        <f aca="false">IF(OR(R427="",TRIM(I427&amp;"")="",X427=""),"",IFERROR(_xlfn.MAXIFS($I$2:$I$501,$R$2:$R$501,R427,$X$2:$X$501,"&lt;"&amp;X427),""))</f>
        <v/>
      </c>
      <c r="AC427" s="32" t="str">
        <f aca="false">IF(V427="Other","Not fuel, ","")&amp;IFERROR(IF(AND(T427&lt;&gt;"",OR(AND(V427="Diesel",T427&lt;&gt;"Diesel"),AND(V427="Petrol",T427&lt;&gt;"Petrol",T427&lt;&gt;"Plug-in hybrid"),AND(V427="Electric",T427&lt;&gt;"Electric",T427&lt;&gt;"Plug-in hybrid"))),"Wrong fuel for this van, ",""),"")&amp;IFERROR(IF(AND(OR(V427="Diesel",V427="Petrol"),N(U427)&gt;0,G427*1&gt;N(U427)*(1+TankMargin)),"More than the tank holds, ",""),"")&amp;IF(AND(TRIM(D427&amp;"")&lt;&gt;"",Q427&lt;&gt;"",SUBSTITUTE(UPPER(Q427)," ","")&lt;&gt;R427),"Card used in another van, ","")&amp;IF(AND(TRIM(D427&amp;"")&lt;&gt;"",S427=0),"Not one of your vans, ","")&amp;IF(AND(A427&lt;&gt;"",R427="",O427&lt;&gt;"",P427=0),"Card not on your Vans list, ","")&amp;IF(N(Y427)&gt;1,"Filled twice that day, ","")&amp;IFERROR(IF(AND(AA427&lt;&gt;"",AA427&lt;MinMiles),"Only "&amp;TEXT(AA427,"#,##0")&amp;" miles since the previous fill, ",""),"")&amp;IFERROR(IF(AND(AB427&lt;&gt;"",N(AB427)&gt;0,I427*1&lt;N(AB427)),"Pump mileage lower than before, ",""),"")&amp;IFERROR(IF(AND(TRIM(I427&amp;"")&lt;&gt;"",TRIM(K427&amp;"")&lt;&gt;"",ABS(I427*1-K427*1)&gt;MileTolerance),"Pump mileage off from the odometer, ",""),"")&amp;IF(J427="No","No receipt from the driver, ","")&amp;IFERROR(IF(AND(W427&lt;&gt;"",OR(W427&lt;DayStart,W427&gt;DayEnd)),"Outside working hours, ",""),"")&amp;IFERROR(IF(AND(X427&lt;&gt;"",WEEKDAY(X427,2)=6,FlagSat="Yes"),"Saturday, ",""),"")&amp;IFERROR(IF(AND(X427&lt;&gt;"",WEEKDAY(X427,2)=7,FlagSun="Yes"),"Sunday, ",""),"")&amp;IF(AND(FlagPremium="Yes",OR(V427="Diesel",V427="Petrol"),OR(ISNUMBER(SEARCH("super",F427)),ISNUMBER(SEARCH("premium",F427)),ISNUMBER(SEARCH("ultimate",F427)),ISNUMBER(SEARCH("v-power",F427)),ISNUMBER(SEARCH("momentum",F427)),ISNUMBER(SEARCH("supreme",F427)))),"Premium fuel, ","")</f>
        <v/>
      </c>
      <c r="AD427" s="32" t="n">
        <f aca="false">IF(AC427="",0,1)</f>
        <v>0</v>
      </c>
      <c r="AE427" s="32" t="n">
        <f aca="false">IF(A427="",0,1)</f>
        <v>0</v>
      </c>
    </row>
    <row r="428" customFormat="false" ht="15" hidden="false" customHeight="false" outlineLevel="0" collapsed="false">
      <c r="A428" s="24"/>
      <c r="B428" s="25"/>
      <c r="C428" s="21"/>
      <c r="D428" s="19"/>
      <c r="E428" s="19"/>
      <c r="F428" s="19"/>
      <c r="G428" s="26"/>
      <c r="H428" s="27"/>
      <c r="I428" s="28"/>
      <c r="J428" s="19"/>
      <c r="K428" s="28"/>
      <c r="L428" s="29" t="str">
        <f aca="false">IF(AC428="","",LEFT(AC428,LEN(AC428)-2))</f>
        <v/>
      </c>
      <c r="M428" s="30"/>
      <c r="N428" s="30"/>
      <c r="O428" s="32" t="str">
        <f aca="false">IF(TRIM(C428&amp;"")="","",RIGHT(SUBSTITUTE(SUBSTITUTE(C428&amp;""," ",""),"*",""),4))</f>
        <v/>
      </c>
      <c r="P428" s="32" t="n">
        <f aca="false">IF(O428="",0,IFERROR(MATCH(O428,Vans!$D$2:$D$51,0),IFERROR(MATCH(VALUE(O428),Vans!$D$2:$D$51,0),0)))</f>
        <v>0</v>
      </c>
      <c r="Q428" s="32" t="str">
        <f aca="false">IF(P428=0,"",INDEX(Vans!$A$2:$A$51,P428)&amp;"")</f>
        <v/>
      </c>
      <c r="R428" s="32" t="str">
        <f aca="false">IF(A428="","",IF(TRIM(D428&amp;"")&lt;&gt;"",SUBSTITUTE(UPPER(TRIM(D428&amp;""))," ",""),SUBSTITUTE(UPPER(Q428)," ","")))</f>
        <v/>
      </c>
      <c r="S428" s="32" t="n">
        <f aca="false">IF(R428="",0,IFERROR(MATCH(R428,Vans!$G$2:$G$51,0),0))</f>
        <v>0</v>
      </c>
      <c r="T428" s="32" t="str">
        <f aca="false">IF(S428=0,"",INDEX(Vans!$B$2:$B$51,S428)&amp;"")</f>
        <v/>
      </c>
      <c r="U428" s="32" t="str">
        <f aca="false">IF(S428=0,"",INDEX(Vans!$C$2:$C$51,S428))</f>
        <v/>
      </c>
      <c r="V428" s="32" t="str">
        <f aca="false">IF(TRIM(F428&amp;"")="","",IF(ISNUMBER(SEARCH("adblue",F428)),"AdBlue",IF(OR(ISNUMBER(SEARCH("diesel",F428)),ISNUMBER(SEARCH("derv",F428)),ISNUMBER(SEARCH("ulsd",F428))),"Diesel",IF(OR(ISNUMBER(SEARCH("unleaded",F428)),ISNUMBER(SEARCH("petrol",F428)),ISNUMBER(SEARCH("ulp",F428))),"Petrol",IF(OR(ISNUMBER(SEARCH("electric",F428)),ISNUMBER(SEARCH("charg",F428)),ISNUMBER(SEARCH("kwh",F428))),"Electric","Other")))))</f>
        <v/>
      </c>
      <c r="W428" s="34" t="str">
        <f aca="false">IF(TRIM(B428&amp;"")&lt;&gt;"",IFERROR(MOD(B428*1,1),""),IF(A428="","",IFERROR(IF(MOD(A428*1,1)&gt;0,MOD(A428*1,1),""),"")))</f>
        <v/>
      </c>
      <c r="X428" s="35" t="str">
        <f aca="false">IF(A428="","",IFERROR(INT(A428*1),""))</f>
        <v/>
      </c>
      <c r="Y428" s="32" t="str">
        <f aca="false">IF(OR(X428="",NOT(OR(V428="Diesel",V428="Petrol"))),"",MAX(IF(O428="",0,COUNTIFS($O$2:$O$501,O428,$X$2:$X$501,X428,$V$2:$V$501,"Diesel")+COUNTIFS($O$2:$O$501,O428,$X$2:$X$501,X428,$V$2:$V$501,"Petrol")),IF(R428="",0,COUNTIFS($R$2:$R$501,R428,$X$2:$X$501,X428,$V$2:$V$501,"Diesel")+COUNTIFS($R$2:$R$501,R428,$X$2:$X$501,X428,$V$2:$V$501,"Petrol"))))</f>
        <v/>
      </c>
      <c r="Z428" s="32" t="str">
        <f aca="false">IF(OR(R428="",TRIM(I428&amp;"")="",NOT(OR(V428="Diesel",V428="Petrol"))),"",IFERROR(_xlfn.MAXIFS($I$2:$I$501,$R$2:$R$501,R428,$I$2:$I$501,"&lt;"&amp;I428,$V$2:$V$501,"&lt;&gt;AdBlue",$V$2:$V$501,"&lt;&gt;Other"),""))</f>
        <v/>
      </c>
      <c r="AA428" s="32" t="str">
        <f aca="false">IF(OR(Z428="",N(Z428)=0),"",I428-Z428)</f>
        <v/>
      </c>
      <c r="AB428" s="32" t="str">
        <f aca="false">IF(OR(R428="",TRIM(I428&amp;"")="",X428=""),"",IFERROR(_xlfn.MAXIFS($I$2:$I$501,$R$2:$R$501,R428,$X$2:$X$501,"&lt;"&amp;X428),""))</f>
        <v/>
      </c>
      <c r="AC428" s="32" t="str">
        <f aca="false">IF(V428="Other","Not fuel, ","")&amp;IFERROR(IF(AND(T428&lt;&gt;"",OR(AND(V428="Diesel",T428&lt;&gt;"Diesel"),AND(V428="Petrol",T428&lt;&gt;"Petrol",T428&lt;&gt;"Plug-in hybrid"),AND(V428="Electric",T428&lt;&gt;"Electric",T428&lt;&gt;"Plug-in hybrid"))),"Wrong fuel for this van, ",""),"")&amp;IFERROR(IF(AND(OR(V428="Diesel",V428="Petrol"),N(U428)&gt;0,G428*1&gt;N(U428)*(1+TankMargin)),"More than the tank holds, ",""),"")&amp;IF(AND(TRIM(D428&amp;"")&lt;&gt;"",Q428&lt;&gt;"",SUBSTITUTE(UPPER(Q428)," ","")&lt;&gt;R428),"Card used in another van, ","")&amp;IF(AND(TRIM(D428&amp;"")&lt;&gt;"",S428=0),"Not one of your vans, ","")&amp;IF(AND(A428&lt;&gt;"",R428="",O428&lt;&gt;"",P428=0),"Card not on your Vans list, ","")&amp;IF(N(Y428)&gt;1,"Filled twice that day, ","")&amp;IFERROR(IF(AND(AA428&lt;&gt;"",AA428&lt;MinMiles),"Only "&amp;TEXT(AA428,"#,##0")&amp;" miles since the previous fill, ",""),"")&amp;IFERROR(IF(AND(AB428&lt;&gt;"",N(AB428)&gt;0,I428*1&lt;N(AB428)),"Pump mileage lower than before, ",""),"")&amp;IFERROR(IF(AND(TRIM(I428&amp;"")&lt;&gt;"",TRIM(K428&amp;"")&lt;&gt;"",ABS(I428*1-K428*1)&gt;MileTolerance),"Pump mileage off from the odometer, ",""),"")&amp;IF(J428="No","No receipt from the driver, ","")&amp;IFERROR(IF(AND(W428&lt;&gt;"",OR(W428&lt;DayStart,W428&gt;DayEnd)),"Outside working hours, ",""),"")&amp;IFERROR(IF(AND(X428&lt;&gt;"",WEEKDAY(X428,2)=6,FlagSat="Yes"),"Saturday, ",""),"")&amp;IFERROR(IF(AND(X428&lt;&gt;"",WEEKDAY(X428,2)=7,FlagSun="Yes"),"Sunday, ",""),"")&amp;IF(AND(FlagPremium="Yes",OR(V428="Diesel",V428="Petrol"),OR(ISNUMBER(SEARCH("super",F428)),ISNUMBER(SEARCH("premium",F428)),ISNUMBER(SEARCH("ultimate",F428)),ISNUMBER(SEARCH("v-power",F428)),ISNUMBER(SEARCH("momentum",F428)),ISNUMBER(SEARCH("supreme",F428)))),"Premium fuel, ","")</f>
        <v/>
      </c>
      <c r="AD428" s="32" t="n">
        <f aca="false">IF(AC428="",0,1)</f>
        <v>0</v>
      </c>
      <c r="AE428" s="32" t="n">
        <f aca="false">IF(A428="",0,1)</f>
        <v>0</v>
      </c>
    </row>
    <row r="429" customFormat="false" ht="15" hidden="false" customHeight="false" outlineLevel="0" collapsed="false">
      <c r="A429" s="24"/>
      <c r="B429" s="25"/>
      <c r="C429" s="21"/>
      <c r="D429" s="19"/>
      <c r="E429" s="19"/>
      <c r="F429" s="19"/>
      <c r="G429" s="26"/>
      <c r="H429" s="27"/>
      <c r="I429" s="28"/>
      <c r="J429" s="19"/>
      <c r="K429" s="28"/>
      <c r="L429" s="29" t="str">
        <f aca="false">IF(AC429="","",LEFT(AC429,LEN(AC429)-2))</f>
        <v/>
      </c>
      <c r="M429" s="30"/>
      <c r="N429" s="30"/>
      <c r="O429" s="32" t="str">
        <f aca="false">IF(TRIM(C429&amp;"")="","",RIGHT(SUBSTITUTE(SUBSTITUTE(C429&amp;""," ",""),"*",""),4))</f>
        <v/>
      </c>
      <c r="P429" s="32" t="n">
        <f aca="false">IF(O429="",0,IFERROR(MATCH(O429,Vans!$D$2:$D$51,0),IFERROR(MATCH(VALUE(O429),Vans!$D$2:$D$51,0),0)))</f>
        <v>0</v>
      </c>
      <c r="Q429" s="32" t="str">
        <f aca="false">IF(P429=0,"",INDEX(Vans!$A$2:$A$51,P429)&amp;"")</f>
        <v/>
      </c>
      <c r="R429" s="32" t="str">
        <f aca="false">IF(A429="","",IF(TRIM(D429&amp;"")&lt;&gt;"",SUBSTITUTE(UPPER(TRIM(D429&amp;""))," ",""),SUBSTITUTE(UPPER(Q429)," ","")))</f>
        <v/>
      </c>
      <c r="S429" s="32" t="n">
        <f aca="false">IF(R429="",0,IFERROR(MATCH(R429,Vans!$G$2:$G$51,0),0))</f>
        <v>0</v>
      </c>
      <c r="T429" s="32" t="str">
        <f aca="false">IF(S429=0,"",INDEX(Vans!$B$2:$B$51,S429)&amp;"")</f>
        <v/>
      </c>
      <c r="U429" s="32" t="str">
        <f aca="false">IF(S429=0,"",INDEX(Vans!$C$2:$C$51,S429))</f>
        <v/>
      </c>
      <c r="V429" s="32" t="str">
        <f aca="false">IF(TRIM(F429&amp;"")="","",IF(ISNUMBER(SEARCH("adblue",F429)),"AdBlue",IF(OR(ISNUMBER(SEARCH("diesel",F429)),ISNUMBER(SEARCH("derv",F429)),ISNUMBER(SEARCH("ulsd",F429))),"Diesel",IF(OR(ISNUMBER(SEARCH("unleaded",F429)),ISNUMBER(SEARCH("petrol",F429)),ISNUMBER(SEARCH("ulp",F429))),"Petrol",IF(OR(ISNUMBER(SEARCH("electric",F429)),ISNUMBER(SEARCH("charg",F429)),ISNUMBER(SEARCH("kwh",F429))),"Electric","Other")))))</f>
        <v/>
      </c>
      <c r="W429" s="34" t="str">
        <f aca="false">IF(TRIM(B429&amp;"")&lt;&gt;"",IFERROR(MOD(B429*1,1),""),IF(A429="","",IFERROR(IF(MOD(A429*1,1)&gt;0,MOD(A429*1,1),""),"")))</f>
        <v/>
      </c>
      <c r="X429" s="35" t="str">
        <f aca="false">IF(A429="","",IFERROR(INT(A429*1),""))</f>
        <v/>
      </c>
      <c r="Y429" s="32" t="str">
        <f aca="false">IF(OR(X429="",NOT(OR(V429="Diesel",V429="Petrol"))),"",MAX(IF(O429="",0,COUNTIFS($O$2:$O$501,O429,$X$2:$X$501,X429,$V$2:$V$501,"Diesel")+COUNTIFS($O$2:$O$501,O429,$X$2:$X$501,X429,$V$2:$V$501,"Petrol")),IF(R429="",0,COUNTIFS($R$2:$R$501,R429,$X$2:$X$501,X429,$V$2:$V$501,"Diesel")+COUNTIFS($R$2:$R$501,R429,$X$2:$X$501,X429,$V$2:$V$501,"Petrol"))))</f>
        <v/>
      </c>
      <c r="Z429" s="32" t="str">
        <f aca="false">IF(OR(R429="",TRIM(I429&amp;"")="",NOT(OR(V429="Diesel",V429="Petrol"))),"",IFERROR(_xlfn.MAXIFS($I$2:$I$501,$R$2:$R$501,R429,$I$2:$I$501,"&lt;"&amp;I429,$V$2:$V$501,"&lt;&gt;AdBlue",$V$2:$V$501,"&lt;&gt;Other"),""))</f>
        <v/>
      </c>
      <c r="AA429" s="32" t="str">
        <f aca="false">IF(OR(Z429="",N(Z429)=0),"",I429-Z429)</f>
        <v/>
      </c>
      <c r="AB429" s="32" t="str">
        <f aca="false">IF(OR(R429="",TRIM(I429&amp;"")="",X429=""),"",IFERROR(_xlfn.MAXIFS($I$2:$I$501,$R$2:$R$501,R429,$X$2:$X$501,"&lt;"&amp;X429),""))</f>
        <v/>
      </c>
      <c r="AC429" s="32" t="str">
        <f aca="false">IF(V429="Other","Not fuel, ","")&amp;IFERROR(IF(AND(T429&lt;&gt;"",OR(AND(V429="Diesel",T429&lt;&gt;"Diesel"),AND(V429="Petrol",T429&lt;&gt;"Petrol",T429&lt;&gt;"Plug-in hybrid"),AND(V429="Electric",T429&lt;&gt;"Electric",T429&lt;&gt;"Plug-in hybrid"))),"Wrong fuel for this van, ",""),"")&amp;IFERROR(IF(AND(OR(V429="Diesel",V429="Petrol"),N(U429)&gt;0,G429*1&gt;N(U429)*(1+TankMargin)),"More than the tank holds, ",""),"")&amp;IF(AND(TRIM(D429&amp;"")&lt;&gt;"",Q429&lt;&gt;"",SUBSTITUTE(UPPER(Q429)," ","")&lt;&gt;R429),"Card used in another van, ","")&amp;IF(AND(TRIM(D429&amp;"")&lt;&gt;"",S429=0),"Not one of your vans, ","")&amp;IF(AND(A429&lt;&gt;"",R429="",O429&lt;&gt;"",P429=0),"Card not on your Vans list, ","")&amp;IF(N(Y429)&gt;1,"Filled twice that day, ","")&amp;IFERROR(IF(AND(AA429&lt;&gt;"",AA429&lt;MinMiles),"Only "&amp;TEXT(AA429,"#,##0")&amp;" miles since the previous fill, ",""),"")&amp;IFERROR(IF(AND(AB429&lt;&gt;"",N(AB429)&gt;0,I429*1&lt;N(AB429)),"Pump mileage lower than before, ",""),"")&amp;IFERROR(IF(AND(TRIM(I429&amp;"")&lt;&gt;"",TRIM(K429&amp;"")&lt;&gt;"",ABS(I429*1-K429*1)&gt;MileTolerance),"Pump mileage off from the odometer, ",""),"")&amp;IF(J429="No","No receipt from the driver, ","")&amp;IFERROR(IF(AND(W429&lt;&gt;"",OR(W429&lt;DayStart,W429&gt;DayEnd)),"Outside working hours, ",""),"")&amp;IFERROR(IF(AND(X429&lt;&gt;"",WEEKDAY(X429,2)=6,FlagSat="Yes"),"Saturday, ",""),"")&amp;IFERROR(IF(AND(X429&lt;&gt;"",WEEKDAY(X429,2)=7,FlagSun="Yes"),"Sunday, ",""),"")&amp;IF(AND(FlagPremium="Yes",OR(V429="Diesel",V429="Petrol"),OR(ISNUMBER(SEARCH("super",F429)),ISNUMBER(SEARCH("premium",F429)),ISNUMBER(SEARCH("ultimate",F429)),ISNUMBER(SEARCH("v-power",F429)),ISNUMBER(SEARCH("momentum",F429)),ISNUMBER(SEARCH("supreme",F429)))),"Premium fuel, ","")</f>
        <v/>
      </c>
      <c r="AD429" s="32" t="n">
        <f aca="false">IF(AC429="",0,1)</f>
        <v>0</v>
      </c>
      <c r="AE429" s="32" t="n">
        <f aca="false">IF(A429="",0,1)</f>
        <v>0</v>
      </c>
    </row>
    <row r="430" customFormat="false" ht="15" hidden="false" customHeight="false" outlineLevel="0" collapsed="false">
      <c r="A430" s="24"/>
      <c r="B430" s="25"/>
      <c r="C430" s="21"/>
      <c r="D430" s="19"/>
      <c r="E430" s="19"/>
      <c r="F430" s="19"/>
      <c r="G430" s="26"/>
      <c r="H430" s="27"/>
      <c r="I430" s="28"/>
      <c r="J430" s="19"/>
      <c r="K430" s="28"/>
      <c r="L430" s="29" t="str">
        <f aca="false">IF(AC430="","",LEFT(AC430,LEN(AC430)-2))</f>
        <v/>
      </c>
      <c r="M430" s="30"/>
      <c r="N430" s="30"/>
      <c r="O430" s="32" t="str">
        <f aca="false">IF(TRIM(C430&amp;"")="","",RIGHT(SUBSTITUTE(SUBSTITUTE(C430&amp;""," ",""),"*",""),4))</f>
        <v/>
      </c>
      <c r="P430" s="32" t="n">
        <f aca="false">IF(O430="",0,IFERROR(MATCH(O430,Vans!$D$2:$D$51,0),IFERROR(MATCH(VALUE(O430),Vans!$D$2:$D$51,0),0)))</f>
        <v>0</v>
      </c>
      <c r="Q430" s="32" t="str">
        <f aca="false">IF(P430=0,"",INDEX(Vans!$A$2:$A$51,P430)&amp;"")</f>
        <v/>
      </c>
      <c r="R430" s="32" t="str">
        <f aca="false">IF(A430="","",IF(TRIM(D430&amp;"")&lt;&gt;"",SUBSTITUTE(UPPER(TRIM(D430&amp;""))," ",""),SUBSTITUTE(UPPER(Q430)," ","")))</f>
        <v/>
      </c>
      <c r="S430" s="32" t="n">
        <f aca="false">IF(R430="",0,IFERROR(MATCH(R430,Vans!$G$2:$G$51,0),0))</f>
        <v>0</v>
      </c>
      <c r="T430" s="32" t="str">
        <f aca="false">IF(S430=0,"",INDEX(Vans!$B$2:$B$51,S430)&amp;"")</f>
        <v/>
      </c>
      <c r="U430" s="32" t="str">
        <f aca="false">IF(S430=0,"",INDEX(Vans!$C$2:$C$51,S430))</f>
        <v/>
      </c>
      <c r="V430" s="32" t="str">
        <f aca="false">IF(TRIM(F430&amp;"")="","",IF(ISNUMBER(SEARCH("adblue",F430)),"AdBlue",IF(OR(ISNUMBER(SEARCH("diesel",F430)),ISNUMBER(SEARCH("derv",F430)),ISNUMBER(SEARCH("ulsd",F430))),"Diesel",IF(OR(ISNUMBER(SEARCH("unleaded",F430)),ISNUMBER(SEARCH("petrol",F430)),ISNUMBER(SEARCH("ulp",F430))),"Petrol",IF(OR(ISNUMBER(SEARCH("electric",F430)),ISNUMBER(SEARCH("charg",F430)),ISNUMBER(SEARCH("kwh",F430))),"Electric","Other")))))</f>
        <v/>
      </c>
      <c r="W430" s="34" t="str">
        <f aca="false">IF(TRIM(B430&amp;"")&lt;&gt;"",IFERROR(MOD(B430*1,1),""),IF(A430="","",IFERROR(IF(MOD(A430*1,1)&gt;0,MOD(A430*1,1),""),"")))</f>
        <v/>
      </c>
      <c r="X430" s="35" t="str">
        <f aca="false">IF(A430="","",IFERROR(INT(A430*1),""))</f>
        <v/>
      </c>
      <c r="Y430" s="32" t="str">
        <f aca="false">IF(OR(X430="",NOT(OR(V430="Diesel",V430="Petrol"))),"",MAX(IF(O430="",0,COUNTIFS($O$2:$O$501,O430,$X$2:$X$501,X430,$V$2:$V$501,"Diesel")+COUNTIFS($O$2:$O$501,O430,$X$2:$X$501,X430,$V$2:$V$501,"Petrol")),IF(R430="",0,COUNTIFS($R$2:$R$501,R430,$X$2:$X$501,X430,$V$2:$V$501,"Diesel")+COUNTIFS($R$2:$R$501,R430,$X$2:$X$501,X430,$V$2:$V$501,"Petrol"))))</f>
        <v/>
      </c>
      <c r="Z430" s="32" t="str">
        <f aca="false">IF(OR(R430="",TRIM(I430&amp;"")="",NOT(OR(V430="Diesel",V430="Petrol"))),"",IFERROR(_xlfn.MAXIFS($I$2:$I$501,$R$2:$R$501,R430,$I$2:$I$501,"&lt;"&amp;I430,$V$2:$V$501,"&lt;&gt;AdBlue",$V$2:$V$501,"&lt;&gt;Other"),""))</f>
        <v/>
      </c>
      <c r="AA430" s="32" t="str">
        <f aca="false">IF(OR(Z430="",N(Z430)=0),"",I430-Z430)</f>
        <v/>
      </c>
      <c r="AB430" s="32" t="str">
        <f aca="false">IF(OR(R430="",TRIM(I430&amp;"")="",X430=""),"",IFERROR(_xlfn.MAXIFS($I$2:$I$501,$R$2:$R$501,R430,$X$2:$X$501,"&lt;"&amp;X430),""))</f>
        <v/>
      </c>
      <c r="AC430" s="32" t="str">
        <f aca="false">IF(V430="Other","Not fuel, ","")&amp;IFERROR(IF(AND(T430&lt;&gt;"",OR(AND(V430="Diesel",T430&lt;&gt;"Diesel"),AND(V430="Petrol",T430&lt;&gt;"Petrol",T430&lt;&gt;"Plug-in hybrid"),AND(V430="Electric",T430&lt;&gt;"Electric",T430&lt;&gt;"Plug-in hybrid"))),"Wrong fuel for this van, ",""),"")&amp;IFERROR(IF(AND(OR(V430="Diesel",V430="Petrol"),N(U430)&gt;0,G430*1&gt;N(U430)*(1+TankMargin)),"More than the tank holds, ",""),"")&amp;IF(AND(TRIM(D430&amp;"")&lt;&gt;"",Q430&lt;&gt;"",SUBSTITUTE(UPPER(Q430)," ","")&lt;&gt;R430),"Card used in another van, ","")&amp;IF(AND(TRIM(D430&amp;"")&lt;&gt;"",S430=0),"Not one of your vans, ","")&amp;IF(AND(A430&lt;&gt;"",R430="",O430&lt;&gt;"",P430=0),"Card not on your Vans list, ","")&amp;IF(N(Y430)&gt;1,"Filled twice that day, ","")&amp;IFERROR(IF(AND(AA430&lt;&gt;"",AA430&lt;MinMiles),"Only "&amp;TEXT(AA430,"#,##0")&amp;" miles since the previous fill, ",""),"")&amp;IFERROR(IF(AND(AB430&lt;&gt;"",N(AB430)&gt;0,I430*1&lt;N(AB430)),"Pump mileage lower than before, ",""),"")&amp;IFERROR(IF(AND(TRIM(I430&amp;"")&lt;&gt;"",TRIM(K430&amp;"")&lt;&gt;"",ABS(I430*1-K430*1)&gt;MileTolerance),"Pump mileage off from the odometer, ",""),"")&amp;IF(J430="No","No receipt from the driver, ","")&amp;IFERROR(IF(AND(W430&lt;&gt;"",OR(W430&lt;DayStart,W430&gt;DayEnd)),"Outside working hours, ",""),"")&amp;IFERROR(IF(AND(X430&lt;&gt;"",WEEKDAY(X430,2)=6,FlagSat="Yes"),"Saturday, ",""),"")&amp;IFERROR(IF(AND(X430&lt;&gt;"",WEEKDAY(X430,2)=7,FlagSun="Yes"),"Sunday, ",""),"")&amp;IF(AND(FlagPremium="Yes",OR(V430="Diesel",V430="Petrol"),OR(ISNUMBER(SEARCH("super",F430)),ISNUMBER(SEARCH("premium",F430)),ISNUMBER(SEARCH("ultimate",F430)),ISNUMBER(SEARCH("v-power",F430)),ISNUMBER(SEARCH("momentum",F430)),ISNUMBER(SEARCH("supreme",F430)))),"Premium fuel, ","")</f>
        <v/>
      </c>
      <c r="AD430" s="32" t="n">
        <f aca="false">IF(AC430="",0,1)</f>
        <v>0</v>
      </c>
      <c r="AE430" s="32" t="n">
        <f aca="false">IF(A430="",0,1)</f>
        <v>0</v>
      </c>
    </row>
    <row r="431" customFormat="false" ht="15" hidden="false" customHeight="false" outlineLevel="0" collapsed="false">
      <c r="A431" s="24"/>
      <c r="B431" s="25"/>
      <c r="C431" s="21"/>
      <c r="D431" s="19"/>
      <c r="E431" s="19"/>
      <c r="F431" s="19"/>
      <c r="G431" s="26"/>
      <c r="H431" s="27"/>
      <c r="I431" s="28"/>
      <c r="J431" s="19"/>
      <c r="K431" s="28"/>
      <c r="L431" s="29" t="str">
        <f aca="false">IF(AC431="","",LEFT(AC431,LEN(AC431)-2))</f>
        <v/>
      </c>
      <c r="M431" s="30"/>
      <c r="N431" s="30"/>
      <c r="O431" s="32" t="str">
        <f aca="false">IF(TRIM(C431&amp;"")="","",RIGHT(SUBSTITUTE(SUBSTITUTE(C431&amp;""," ",""),"*",""),4))</f>
        <v/>
      </c>
      <c r="P431" s="32" t="n">
        <f aca="false">IF(O431="",0,IFERROR(MATCH(O431,Vans!$D$2:$D$51,0),IFERROR(MATCH(VALUE(O431),Vans!$D$2:$D$51,0),0)))</f>
        <v>0</v>
      </c>
      <c r="Q431" s="32" t="str">
        <f aca="false">IF(P431=0,"",INDEX(Vans!$A$2:$A$51,P431)&amp;"")</f>
        <v/>
      </c>
      <c r="R431" s="32" t="str">
        <f aca="false">IF(A431="","",IF(TRIM(D431&amp;"")&lt;&gt;"",SUBSTITUTE(UPPER(TRIM(D431&amp;""))," ",""),SUBSTITUTE(UPPER(Q431)," ","")))</f>
        <v/>
      </c>
      <c r="S431" s="32" t="n">
        <f aca="false">IF(R431="",0,IFERROR(MATCH(R431,Vans!$G$2:$G$51,0),0))</f>
        <v>0</v>
      </c>
      <c r="T431" s="32" t="str">
        <f aca="false">IF(S431=0,"",INDEX(Vans!$B$2:$B$51,S431)&amp;"")</f>
        <v/>
      </c>
      <c r="U431" s="32" t="str">
        <f aca="false">IF(S431=0,"",INDEX(Vans!$C$2:$C$51,S431))</f>
        <v/>
      </c>
      <c r="V431" s="32" t="str">
        <f aca="false">IF(TRIM(F431&amp;"")="","",IF(ISNUMBER(SEARCH("adblue",F431)),"AdBlue",IF(OR(ISNUMBER(SEARCH("diesel",F431)),ISNUMBER(SEARCH("derv",F431)),ISNUMBER(SEARCH("ulsd",F431))),"Diesel",IF(OR(ISNUMBER(SEARCH("unleaded",F431)),ISNUMBER(SEARCH("petrol",F431)),ISNUMBER(SEARCH("ulp",F431))),"Petrol",IF(OR(ISNUMBER(SEARCH("electric",F431)),ISNUMBER(SEARCH("charg",F431)),ISNUMBER(SEARCH("kwh",F431))),"Electric","Other")))))</f>
        <v/>
      </c>
      <c r="W431" s="34" t="str">
        <f aca="false">IF(TRIM(B431&amp;"")&lt;&gt;"",IFERROR(MOD(B431*1,1),""),IF(A431="","",IFERROR(IF(MOD(A431*1,1)&gt;0,MOD(A431*1,1),""),"")))</f>
        <v/>
      </c>
      <c r="X431" s="35" t="str">
        <f aca="false">IF(A431="","",IFERROR(INT(A431*1),""))</f>
        <v/>
      </c>
      <c r="Y431" s="32" t="str">
        <f aca="false">IF(OR(X431="",NOT(OR(V431="Diesel",V431="Petrol"))),"",MAX(IF(O431="",0,COUNTIFS($O$2:$O$501,O431,$X$2:$X$501,X431,$V$2:$V$501,"Diesel")+COUNTIFS($O$2:$O$501,O431,$X$2:$X$501,X431,$V$2:$V$501,"Petrol")),IF(R431="",0,COUNTIFS($R$2:$R$501,R431,$X$2:$X$501,X431,$V$2:$V$501,"Diesel")+COUNTIFS($R$2:$R$501,R431,$X$2:$X$501,X431,$V$2:$V$501,"Petrol"))))</f>
        <v/>
      </c>
      <c r="Z431" s="32" t="str">
        <f aca="false">IF(OR(R431="",TRIM(I431&amp;"")="",NOT(OR(V431="Diesel",V431="Petrol"))),"",IFERROR(_xlfn.MAXIFS($I$2:$I$501,$R$2:$R$501,R431,$I$2:$I$501,"&lt;"&amp;I431,$V$2:$V$501,"&lt;&gt;AdBlue",$V$2:$V$501,"&lt;&gt;Other"),""))</f>
        <v/>
      </c>
      <c r="AA431" s="32" t="str">
        <f aca="false">IF(OR(Z431="",N(Z431)=0),"",I431-Z431)</f>
        <v/>
      </c>
      <c r="AB431" s="32" t="str">
        <f aca="false">IF(OR(R431="",TRIM(I431&amp;"")="",X431=""),"",IFERROR(_xlfn.MAXIFS($I$2:$I$501,$R$2:$R$501,R431,$X$2:$X$501,"&lt;"&amp;X431),""))</f>
        <v/>
      </c>
      <c r="AC431" s="32" t="str">
        <f aca="false">IF(V431="Other","Not fuel, ","")&amp;IFERROR(IF(AND(T431&lt;&gt;"",OR(AND(V431="Diesel",T431&lt;&gt;"Diesel"),AND(V431="Petrol",T431&lt;&gt;"Petrol",T431&lt;&gt;"Plug-in hybrid"),AND(V431="Electric",T431&lt;&gt;"Electric",T431&lt;&gt;"Plug-in hybrid"))),"Wrong fuel for this van, ",""),"")&amp;IFERROR(IF(AND(OR(V431="Diesel",V431="Petrol"),N(U431)&gt;0,G431*1&gt;N(U431)*(1+TankMargin)),"More than the tank holds, ",""),"")&amp;IF(AND(TRIM(D431&amp;"")&lt;&gt;"",Q431&lt;&gt;"",SUBSTITUTE(UPPER(Q431)," ","")&lt;&gt;R431),"Card used in another van, ","")&amp;IF(AND(TRIM(D431&amp;"")&lt;&gt;"",S431=0),"Not one of your vans, ","")&amp;IF(AND(A431&lt;&gt;"",R431="",O431&lt;&gt;"",P431=0),"Card not on your Vans list, ","")&amp;IF(N(Y431)&gt;1,"Filled twice that day, ","")&amp;IFERROR(IF(AND(AA431&lt;&gt;"",AA431&lt;MinMiles),"Only "&amp;TEXT(AA431,"#,##0")&amp;" miles since the previous fill, ",""),"")&amp;IFERROR(IF(AND(AB431&lt;&gt;"",N(AB431)&gt;0,I431*1&lt;N(AB431)),"Pump mileage lower than before, ",""),"")&amp;IFERROR(IF(AND(TRIM(I431&amp;"")&lt;&gt;"",TRIM(K431&amp;"")&lt;&gt;"",ABS(I431*1-K431*1)&gt;MileTolerance),"Pump mileage off from the odometer, ",""),"")&amp;IF(J431="No","No receipt from the driver, ","")&amp;IFERROR(IF(AND(W431&lt;&gt;"",OR(W431&lt;DayStart,W431&gt;DayEnd)),"Outside working hours, ",""),"")&amp;IFERROR(IF(AND(X431&lt;&gt;"",WEEKDAY(X431,2)=6,FlagSat="Yes"),"Saturday, ",""),"")&amp;IFERROR(IF(AND(X431&lt;&gt;"",WEEKDAY(X431,2)=7,FlagSun="Yes"),"Sunday, ",""),"")&amp;IF(AND(FlagPremium="Yes",OR(V431="Diesel",V431="Petrol"),OR(ISNUMBER(SEARCH("super",F431)),ISNUMBER(SEARCH("premium",F431)),ISNUMBER(SEARCH("ultimate",F431)),ISNUMBER(SEARCH("v-power",F431)),ISNUMBER(SEARCH("momentum",F431)),ISNUMBER(SEARCH("supreme",F431)))),"Premium fuel, ","")</f>
        <v/>
      </c>
      <c r="AD431" s="32" t="n">
        <f aca="false">IF(AC431="",0,1)</f>
        <v>0</v>
      </c>
      <c r="AE431" s="32" t="n">
        <f aca="false">IF(A431="",0,1)</f>
        <v>0</v>
      </c>
    </row>
    <row r="432" customFormat="false" ht="15" hidden="false" customHeight="false" outlineLevel="0" collapsed="false">
      <c r="A432" s="24"/>
      <c r="B432" s="25"/>
      <c r="C432" s="21"/>
      <c r="D432" s="19"/>
      <c r="E432" s="19"/>
      <c r="F432" s="19"/>
      <c r="G432" s="26"/>
      <c r="H432" s="27"/>
      <c r="I432" s="28"/>
      <c r="J432" s="19"/>
      <c r="K432" s="28"/>
      <c r="L432" s="29" t="str">
        <f aca="false">IF(AC432="","",LEFT(AC432,LEN(AC432)-2))</f>
        <v/>
      </c>
      <c r="M432" s="30"/>
      <c r="N432" s="30"/>
      <c r="O432" s="32" t="str">
        <f aca="false">IF(TRIM(C432&amp;"")="","",RIGHT(SUBSTITUTE(SUBSTITUTE(C432&amp;""," ",""),"*",""),4))</f>
        <v/>
      </c>
      <c r="P432" s="32" t="n">
        <f aca="false">IF(O432="",0,IFERROR(MATCH(O432,Vans!$D$2:$D$51,0),IFERROR(MATCH(VALUE(O432),Vans!$D$2:$D$51,0),0)))</f>
        <v>0</v>
      </c>
      <c r="Q432" s="32" t="str">
        <f aca="false">IF(P432=0,"",INDEX(Vans!$A$2:$A$51,P432)&amp;"")</f>
        <v/>
      </c>
      <c r="R432" s="32" t="str">
        <f aca="false">IF(A432="","",IF(TRIM(D432&amp;"")&lt;&gt;"",SUBSTITUTE(UPPER(TRIM(D432&amp;""))," ",""),SUBSTITUTE(UPPER(Q432)," ","")))</f>
        <v/>
      </c>
      <c r="S432" s="32" t="n">
        <f aca="false">IF(R432="",0,IFERROR(MATCH(R432,Vans!$G$2:$G$51,0),0))</f>
        <v>0</v>
      </c>
      <c r="T432" s="32" t="str">
        <f aca="false">IF(S432=0,"",INDEX(Vans!$B$2:$B$51,S432)&amp;"")</f>
        <v/>
      </c>
      <c r="U432" s="32" t="str">
        <f aca="false">IF(S432=0,"",INDEX(Vans!$C$2:$C$51,S432))</f>
        <v/>
      </c>
      <c r="V432" s="32" t="str">
        <f aca="false">IF(TRIM(F432&amp;"")="","",IF(ISNUMBER(SEARCH("adblue",F432)),"AdBlue",IF(OR(ISNUMBER(SEARCH("diesel",F432)),ISNUMBER(SEARCH("derv",F432)),ISNUMBER(SEARCH("ulsd",F432))),"Diesel",IF(OR(ISNUMBER(SEARCH("unleaded",F432)),ISNUMBER(SEARCH("petrol",F432)),ISNUMBER(SEARCH("ulp",F432))),"Petrol",IF(OR(ISNUMBER(SEARCH("electric",F432)),ISNUMBER(SEARCH("charg",F432)),ISNUMBER(SEARCH("kwh",F432))),"Electric","Other")))))</f>
        <v/>
      </c>
      <c r="W432" s="34" t="str">
        <f aca="false">IF(TRIM(B432&amp;"")&lt;&gt;"",IFERROR(MOD(B432*1,1),""),IF(A432="","",IFERROR(IF(MOD(A432*1,1)&gt;0,MOD(A432*1,1),""),"")))</f>
        <v/>
      </c>
      <c r="X432" s="35" t="str">
        <f aca="false">IF(A432="","",IFERROR(INT(A432*1),""))</f>
        <v/>
      </c>
      <c r="Y432" s="32" t="str">
        <f aca="false">IF(OR(X432="",NOT(OR(V432="Diesel",V432="Petrol"))),"",MAX(IF(O432="",0,COUNTIFS($O$2:$O$501,O432,$X$2:$X$501,X432,$V$2:$V$501,"Diesel")+COUNTIFS($O$2:$O$501,O432,$X$2:$X$501,X432,$V$2:$V$501,"Petrol")),IF(R432="",0,COUNTIFS($R$2:$R$501,R432,$X$2:$X$501,X432,$V$2:$V$501,"Diesel")+COUNTIFS($R$2:$R$501,R432,$X$2:$X$501,X432,$V$2:$V$501,"Petrol"))))</f>
        <v/>
      </c>
      <c r="Z432" s="32" t="str">
        <f aca="false">IF(OR(R432="",TRIM(I432&amp;"")="",NOT(OR(V432="Diesel",V432="Petrol"))),"",IFERROR(_xlfn.MAXIFS($I$2:$I$501,$R$2:$R$501,R432,$I$2:$I$501,"&lt;"&amp;I432,$V$2:$V$501,"&lt;&gt;AdBlue",$V$2:$V$501,"&lt;&gt;Other"),""))</f>
        <v/>
      </c>
      <c r="AA432" s="32" t="str">
        <f aca="false">IF(OR(Z432="",N(Z432)=0),"",I432-Z432)</f>
        <v/>
      </c>
      <c r="AB432" s="32" t="str">
        <f aca="false">IF(OR(R432="",TRIM(I432&amp;"")="",X432=""),"",IFERROR(_xlfn.MAXIFS($I$2:$I$501,$R$2:$R$501,R432,$X$2:$X$501,"&lt;"&amp;X432),""))</f>
        <v/>
      </c>
      <c r="AC432" s="32" t="str">
        <f aca="false">IF(V432="Other","Not fuel, ","")&amp;IFERROR(IF(AND(T432&lt;&gt;"",OR(AND(V432="Diesel",T432&lt;&gt;"Diesel"),AND(V432="Petrol",T432&lt;&gt;"Petrol",T432&lt;&gt;"Plug-in hybrid"),AND(V432="Electric",T432&lt;&gt;"Electric",T432&lt;&gt;"Plug-in hybrid"))),"Wrong fuel for this van, ",""),"")&amp;IFERROR(IF(AND(OR(V432="Diesel",V432="Petrol"),N(U432)&gt;0,G432*1&gt;N(U432)*(1+TankMargin)),"More than the tank holds, ",""),"")&amp;IF(AND(TRIM(D432&amp;"")&lt;&gt;"",Q432&lt;&gt;"",SUBSTITUTE(UPPER(Q432)," ","")&lt;&gt;R432),"Card used in another van, ","")&amp;IF(AND(TRIM(D432&amp;"")&lt;&gt;"",S432=0),"Not one of your vans, ","")&amp;IF(AND(A432&lt;&gt;"",R432="",O432&lt;&gt;"",P432=0),"Card not on your Vans list, ","")&amp;IF(N(Y432)&gt;1,"Filled twice that day, ","")&amp;IFERROR(IF(AND(AA432&lt;&gt;"",AA432&lt;MinMiles),"Only "&amp;TEXT(AA432,"#,##0")&amp;" miles since the previous fill, ",""),"")&amp;IFERROR(IF(AND(AB432&lt;&gt;"",N(AB432)&gt;0,I432*1&lt;N(AB432)),"Pump mileage lower than before, ",""),"")&amp;IFERROR(IF(AND(TRIM(I432&amp;"")&lt;&gt;"",TRIM(K432&amp;"")&lt;&gt;"",ABS(I432*1-K432*1)&gt;MileTolerance),"Pump mileage off from the odometer, ",""),"")&amp;IF(J432="No","No receipt from the driver, ","")&amp;IFERROR(IF(AND(W432&lt;&gt;"",OR(W432&lt;DayStart,W432&gt;DayEnd)),"Outside working hours, ",""),"")&amp;IFERROR(IF(AND(X432&lt;&gt;"",WEEKDAY(X432,2)=6,FlagSat="Yes"),"Saturday, ",""),"")&amp;IFERROR(IF(AND(X432&lt;&gt;"",WEEKDAY(X432,2)=7,FlagSun="Yes"),"Sunday, ",""),"")&amp;IF(AND(FlagPremium="Yes",OR(V432="Diesel",V432="Petrol"),OR(ISNUMBER(SEARCH("super",F432)),ISNUMBER(SEARCH("premium",F432)),ISNUMBER(SEARCH("ultimate",F432)),ISNUMBER(SEARCH("v-power",F432)),ISNUMBER(SEARCH("momentum",F432)),ISNUMBER(SEARCH("supreme",F432)))),"Premium fuel, ","")</f>
        <v/>
      </c>
      <c r="AD432" s="32" t="n">
        <f aca="false">IF(AC432="",0,1)</f>
        <v>0</v>
      </c>
      <c r="AE432" s="32" t="n">
        <f aca="false">IF(A432="",0,1)</f>
        <v>0</v>
      </c>
    </row>
    <row r="433" customFormat="false" ht="15" hidden="false" customHeight="false" outlineLevel="0" collapsed="false">
      <c r="A433" s="24"/>
      <c r="B433" s="25"/>
      <c r="C433" s="21"/>
      <c r="D433" s="19"/>
      <c r="E433" s="19"/>
      <c r="F433" s="19"/>
      <c r="G433" s="26"/>
      <c r="H433" s="27"/>
      <c r="I433" s="28"/>
      <c r="J433" s="19"/>
      <c r="K433" s="28"/>
      <c r="L433" s="29" t="str">
        <f aca="false">IF(AC433="","",LEFT(AC433,LEN(AC433)-2))</f>
        <v/>
      </c>
      <c r="M433" s="30"/>
      <c r="N433" s="30"/>
      <c r="O433" s="32" t="str">
        <f aca="false">IF(TRIM(C433&amp;"")="","",RIGHT(SUBSTITUTE(SUBSTITUTE(C433&amp;""," ",""),"*",""),4))</f>
        <v/>
      </c>
      <c r="P433" s="32" t="n">
        <f aca="false">IF(O433="",0,IFERROR(MATCH(O433,Vans!$D$2:$D$51,0),IFERROR(MATCH(VALUE(O433),Vans!$D$2:$D$51,0),0)))</f>
        <v>0</v>
      </c>
      <c r="Q433" s="32" t="str">
        <f aca="false">IF(P433=0,"",INDEX(Vans!$A$2:$A$51,P433)&amp;"")</f>
        <v/>
      </c>
      <c r="R433" s="32" t="str">
        <f aca="false">IF(A433="","",IF(TRIM(D433&amp;"")&lt;&gt;"",SUBSTITUTE(UPPER(TRIM(D433&amp;""))," ",""),SUBSTITUTE(UPPER(Q433)," ","")))</f>
        <v/>
      </c>
      <c r="S433" s="32" t="n">
        <f aca="false">IF(R433="",0,IFERROR(MATCH(R433,Vans!$G$2:$G$51,0),0))</f>
        <v>0</v>
      </c>
      <c r="T433" s="32" t="str">
        <f aca="false">IF(S433=0,"",INDEX(Vans!$B$2:$B$51,S433)&amp;"")</f>
        <v/>
      </c>
      <c r="U433" s="32" t="str">
        <f aca="false">IF(S433=0,"",INDEX(Vans!$C$2:$C$51,S433))</f>
        <v/>
      </c>
      <c r="V433" s="32" t="str">
        <f aca="false">IF(TRIM(F433&amp;"")="","",IF(ISNUMBER(SEARCH("adblue",F433)),"AdBlue",IF(OR(ISNUMBER(SEARCH("diesel",F433)),ISNUMBER(SEARCH("derv",F433)),ISNUMBER(SEARCH("ulsd",F433))),"Diesel",IF(OR(ISNUMBER(SEARCH("unleaded",F433)),ISNUMBER(SEARCH("petrol",F433)),ISNUMBER(SEARCH("ulp",F433))),"Petrol",IF(OR(ISNUMBER(SEARCH("electric",F433)),ISNUMBER(SEARCH("charg",F433)),ISNUMBER(SEARCH("kwh",F433))),"Electric","Other")))))</f>
        <v/>
      </c>
      <c r="W433" s="34" t="str">
        <f aca="false">IF(TRIM(B433&amp;"")&lt;&gt;"",IFERROR(MOD(B433*1,1),""),IF(A433="","",IFERROR(IF(MOD(A433*1,1)&gt;0,MOD(A433*1,1),""),"")))</f>
        <v/>
      </c>
      <c r="X433" s="35" t="str">
        <f aca="false">IF(A433="","",IFERROR(INT(A433*1),""))</f>
        <v/>
      </c>
      <c r="Y433" s="32" t="str">
        <f aca="false">IF(OR(X433="",NOT(OR(V433="Diesel",V433="Petrol"))),"",MAX(IF(O433="",0,COUNTIFS($O$2:$O$501,O433,$X$2:$X$501,X433,$V$2:$V$501,"Diesel")+COUNTIFS($O$2:$O$501,O433,$X$2:$X$501,X433,$V$2:$V$501,"Petrol")),IF(R433="",0,COUNTIFS($R$2:$R$501,R433,$X$2:$X$501,X433,$V$2:$V$501,"Diesel")+COUNTIFS($R$2:$R$501,R433,$X$2:$X$501,X433,$V$2:$V$501,"Petrol"))))</f>
        <v/>
      </c>
      <c r="Z433" s="32" t="str">
        <f aca="false">IF(OR(R433="",TRIM(I433&amp;"")="",NOT(OR(V433="Diesel",V433="Petrol"))),"",IFERROR(_xlfn.MAXIFS($I$2:$I$501,$R$2:$R$501,R433,$I$2:$I$501,"&lt;"&amp;I433,$V$2:$V$501,"&lt;&gt;AdBlue",$V$2:$V$501,"&lt;&gt;Other"),""))</f>
        <v/>
      </c>
      <c r="AA433" s="32" t="str">
        <f aca="false">IF(OR(Z433="",N(Z433)=0),"",I433-Z433)</f>
        <v/>
      </c>
      <c r="AB433" s="32" t="str">
        <f aca="false">IF(OR(R433="",TRIM(I433&amp;"")="",X433=""),"",IFERROR(_xlfn.MAXIFS($I$2:$I$501,$R$2:$R$501,R433,$X$2:$X$501,"&lt;"&amp;X433),""))</f>
        <v/>
      </c>
      <c r="AC433" s="32" t="str">
        <f aca="false">IF(V433="Other","Not fuel, ","")&amp;IFERROR(IF(AND(T433&lt;&gt;"",OR(AND(V433="Diesel",T433&lt;&gt;"Diesel"),AND(V433="Petrol",T433&lt;&gt;"Petrol",T433&lt;&gt;"Plug-in hybrid"),AND(V433="Electric",T433&lt;&gt;"Electric",T433&lt;&gt;"Plug-in hybrid"))),"Wrong fuel for this van, ",""),"")&amp;IFERROR(IF(AND(OR(V433="Diesel",V433="Petrol"),N(U433)&gt;0,G433*1&gt;N(U433)*(1+TankMargin)),"More than the tank holds, ",""),"")&amp;IF(AND(TRIM(D433&amp;"")&lt;&gt;"",Q433&lt;&gt;"",SUBSTITUTE(UPPER(Q433)," ","")&lt;&gt;R433),"Card used in another van, ","")&amp;IF(AND(TRIM(D433&amp;"")&lt;&gt;"",S433=0),"Not one of your vans, ","")&amp;IF(AND(A433&lt;&gt;"",R433="",O433&lt;&gt;"",P433=0),"Card not on your Vans list, ","")&amp;IF(N(Y433)&gt;1,"Filled twice that day, ","")&amp;IFERROR(IF(AND(AA433&lt;&gt;"",AA433&lt;MinMiles),"Only "&amp;TEXT(AA433,"#,##0")&amp;" miles since the previous fill, ",""),"")&amp;IFERROR(IF(AND(AB433&lt;&gt;"",N(AB433)&gt;0,I433*1&lt;N(AB433)),"Pump mileage lower than before, ",""),"")&amp;IFERROR(IF(AND(TRIM(I433&amp;"")&lt;&gt;"",TRIM(K433&amp;"")&lt;&gt;"",ABS(I433*1-K433*1)&gt;MileTolerance),"Pump mileage off from the odometer, ",""),"")&amp;IF(J433="No","No receipt from the driver, ","")&amp;IFERROR(IF(AND(W433&lt;&gt;"",OR(W433&lt;DayStart,W433&gt;DayEnd)),"Outside working hours, ",""),"")&amp;IFERROR(IF(AND(X433&lt;&gt;"",WEEKDAY(X433,2)=6,FlagSat="Yes"),"Saturday, ",""),"")&amp;IFERROR(IF(AND(X433&lt;&gt;"",WEEKDAY(X433,2)=7,FlagSun="Yes"),"Sunday, ",""),"")&amp;IF(AND(FlagPremium="Yes",OR(V433="Diesel",V433="Petrol"),OR(ISNUMBER(SEARCH("super",F433)),ISNUMBER(SEARCH("premium",F433)),ISNUMBER(SEARCH("ultimate",F433)),ISNUMBER(SEARCH("v-power",F433)),ISNUMBER(SEARCH("momentum",F433)),ISNUMBER(SEARCH("supreme",F433)))),"Premium fuel, ","")</f>
        <v/>
      </c>
      <c r="AD433" s="32" t="n">
        <f aca="false">IF(AC433="",0,1)</f>
        <v>0</v>
      </c>
      <c r="AE433" s="32" t="n">
        <f aca="false">IF(A433="",0,1)</f>
        <v>0</v>
      </c>
    </row>
    <row r="434" customFormat="false" ht="15" hidden="false" customHeight="false" outlineLevel="0" collapsed="false">
      <c r="A434" s="24"/>
      <c r="B434" s="25"/>
      <c r="C434" s="21"/>
      <c r="D434" s="19"/>
      <c r="E434" s="19"/>
      <c r="F434" s="19"/>
      <c r="G434" s="26"/>
      <c r="H434" s="27"/>
      <c r="I434" s="28"/>
      <c r="J434" s="19"/>
      <c r="K434" s="28"/>
      <c r="L434" s="29" t="str">
        <f aca="false">IF(AC434="","",LEFT(AC434,LEN(AC434)-2))</f>
        <v/>
      </c>
      <c r="M434" s="30"/>
      <c r="N434" s="30"/>
      <c r="O434" s="32" t="str">
        <f aca="false">IF(TRIM(C434&amp;"")="","",RIGHT(SUBSTITUTE(SUBSTITUTE(C434&amp;""," ",""),"*",""),4))</f>
        <v/>
      </c>
      <c r="P434" s="32" t="n">
        <f aca="false">IF(O434="",0,IFERROR(MATCH(O434,Vans!$D$2:$D$51,0),IFERROR(MATCH(VALUE(O434),Vans!$D$2:$D$51,0),0)))</f>
        <v>0</v>
      </c>
      <c r="Q434" s="32" t="str">
        <f aca="false">IF(P434=0,"",INDEX(Vans!$A$2:$A$51,P434)&amp;"")</f>
        <v/>
      </c>
      <c r="R434" s="32" t="str">
        <f aca="false">IF(A434="","",IF(TRIM(D434&amp;"")&lt;&gt;"",SUBSTITUTE(UPPER(TRIM(D434&amp;""))," ",""),SUBSTITUTE(UPPER(Q434)," ","")))</f>
        <v/>
      </c>
      <c r="S434" s="32" t="n">
        <f aca="false">IF(R434="",0,IFERROR(MATCH(R434,Vans!$G$2:$G$51,0),0))</f>
        <v>0</v>
      </c>
      <c r="T434" s="32" t="str">
        <f aca="false">IF(S434=0,"",INDEX(Vans!$B$2:$B$51,S434)&amp;"")</f>
        <v/>
      </c>
      <c r="U434" s="32" t="str">
        <f aca="false">IF(S434=0,"",INDEX(Vans!$C$2:$C$51,S434))</f>
        <v/>
      </c>
      <c r="V434" s="32" t="str">
        <f aca="false">IF(TRIM(F434&amp;"")="","",IF(ISNUMBER(SEARCH("adblue",F434)),"AdBlue",IF(OR(ISNUMBER(SEARCH("diesel",F434)),ISNUMBER(SEARCH("derv",F434)),ISNUMBER(SEARCH("ulsd",F434))),"Diesel",IF(OR(ISNUMBER(SEARCH("unleaded",F434)),ISNUMBER(SEARCH("petrol",F434)),ISNUMBER(SEARCH("ulp",F434))),"Petrol",IF(OR(ISNUMBER(SEARCH("electric",F434)),ISNUMBER(SEARCH("charg",F434)),ISNUMBER(SEARCH("kwh",F434))),"Electric","Other")))))</f>
        <v/>
      </c>
      <c r="W434" s="34" t="str">
        <f aca="false">IF(TRIM(B434&amp;"")&lt;&gt;"",IFERROR(MOD(B434*1,1),""),IF(A434="","",IFERROR(IF(MOD(A434*1,1)&gt;0,MOD(A434*1,1),""),"")))</f>
        <v/>
      </c>
      <c r="X434" s="35" t="str">
        <f aca="false">IF(A434="","",IFERROR(INT(A434*1),""))</f>
        <v/>
      </c>
      <c r="Y434" s="32" t="str">
        <f aca="false">IF(OR(X434="",NOT(OR(V434="Diesel",V434="Petrol"))),"",MAX(IF(O434="",0,COUNTIFS($O$2:$O$501,O434,$X$2:$X$501,X434,$V$2:$V$501,"Diesel")+COUNTIFS($O$2:$O$501,O434,$X$2:$X$501,X434,$V$2:$V$501,"Petrol")),IF(R434="",0,COUNTIFS($R$2:$R$501,R434,$X$2:$X$501,X434,$V$2:$V$501,"Diesel")+COUNTIFS($R$2:$R$501,R434,$X$2:$X$501,X434,$V$2:$V$501,"Petrol"))))</f>
        <v/>
      </c>
      <c r="Z434" s="32" t="str">
        <f aca="false">IF(OR(R434="",TRIM(I434&amp;"")="",NOT(OR(V434="Diesel",V434="Petrol"))),"",IFERROR(_xlfn.MAXIFS($I$2:$I$501,$R$2:$R$501,R434,$I$2:$I$501,"&lt;"&amp;I434,$V$2:$V$501,"&lt;&gt;AdBlue",$V$2:$V$501,"&lt;&gt;Other"),""))</f>
        <v/>
      </c>
      <c r="AA434" s="32" t="str">
        <f aca="false">IF(OR(Z434="",N(Z434)=0),"",I434-Z434)</f>
        <v/>
      </c>
      <c r="AB434" s="32" t="str">
        <f aca="false">IF(OR(R434="",TRIM(I434&amp;"")="",X434=""),"",IFERROR(_xlfn.MAXIFS($I$2:$I$501,$R$2:$R$501,R434,$X$2:$X$501,"&lt;"&amp;X434),""))</f>
        <v/>
      </c>
      <c r="AC434" s="32" t="str">
        <f aca="false">IF(V434="Other","Not fuel, ","")&amp;IFERROR(IF(AND(T434&lt;&gt;"",OR(AND(V434="Diesel",T434&lt;&gt;"Diesel"),AND(V434="Petrol",T434&lt;&gt;"Petrol",T434&lt;&gt;"Plug-in hybrid"),AND(V434="Electric",T434&lt;&gt;"Electric",T434&lt;&gt;"Plug-in hybrid"))),"Wrong fuel for this van, ",""),"")&amp;IFERROR(IF(AND(OR(V434="Diesel",V434="Petrol"),N(U434)&gt;0,G434*1&gt;N(U434)*(1+TankMargin)),"More than the tank holds, ",""),"")&amp;IF(AND(TRIM(D434&amp;"")&lt;&gt;"",Q434&lt;&gt;"",SUBSTITUTE(UPPER(Q434)," ","")&lt;&gt;R434),"Card used in another van, ","")&amp;IF(AND(TRIM(D434&amp;"")&lt;&gt;"",S434=0),"Not one of your vans, ","")&amp;IF(AND(A434&lt;&gt;"",R434="",O434&lt;&gt;"",P434=0),"Card not on your Vans list, ","")&amp;IF(N(Y434)&gt;1,"Filled twice that day, ","")&amp;IFERROR(IF(AND(AA434&lt;&gt;"",AA434&lt;MinMiles),"Only "&amp;TEXT(AA434,"#,##0")&amp;" miles since the previous fill, ",""),"")&amp;IFERROR(IF(AND(AB434&lt;&gt;"",N(AB434)&gt;0,I434*1&lt;N(AB434)),"Pump mileage lower than before, ",""),"")&amp;IFERROR(IF(AND(TRIM(I434&amp;"")&lt;&gt;"",TRIM(K434&amp;"")&lt;&gt;"",ABS(I434*1-K434*1)&gt;MileTolerance),"Pump mileage off from the odometer, ",""),"")&amp;IF(J434="No","No receipt from the driver, ","")&amp;IFERROR(IF(AND(W434&lt;&gt;"",OR(W434&lt;DayStart,W434&gt;DayEnd)),"Outside working hours, ",""),"")&amp;IFERROR(IF(AND(X434&lt;&gt;"",WEEKDAY(X434,2)=6,FlagSat="Yes"),"Saturday, ",""),"")&amp;IFERROR(IF(AND(X434&lt;&gt;"",WEEKDAY(X434,2)=7,FlagSun="Yes"),"Sunday, ",""),"")&amp;IF(AND(FlagPremium="Yes",OR(V434="Diesel",V434="Petrol"),OR(ISNUMBER(SEARCH("super",F434)),ISNUMBER(SEARCH("premium",F434)),ISNUMBER(SEARCH("ultimate",F434)),ISNUMBER(SEARCH("v-power",F434)),ISNUMBER(SEARCH("momentum",F434)),ISNUMBER(SEARCH("supreme",F434)))),"Premium fuel, ","")</f>
        <v/>
      </c>
      <c r="AD434" s="32" t="n">
        <f aca="false">IF(AC434="",0,1)</f>
        <v>0</v>
      </c>
      <c r="AE434" s="32" t="n">
        <f aca="false">IF(A434="",0,1)</f>
        <v>0</v>
      </c>
    </row>
    <row r="435" customFormat="false" ht="15" hidden="false" customHeight="false" outlineLevel="0" collapsed="false">
      <c r="A435" s="24"/>
      <c r="B435" s="25"/>
      <c r="C435" s="21"/>
      <c r="D435" s="19"/>
      <c r="E435" s="19"/>
      <c r="F435" s="19"/>
      <c r="G435" s="26"/>
      <c r="H435" s="27"/>
      <c r="I435" s="28"/>
      <c r="J435" s="19"/>
      <c r="K435" s="28"/>
      <c r="L435" s="29" t="str">
        <f aca="false">IF(AC435="","",LEFT(AC435,LEN(AC435)-2))</f>
        <v/>
      </c>
      <c r="M435" s="30"/>
      <c r="N435" s="30"/>
      <c r="O435" s="32" t="str">
        <f aca="false">IF(TRIM(C435&amp;"")="","",RIGHT(SUBSTITUTE(SUBSTITUTE(C435&amp;""," ",""),"*",""),4))</f>
        <v/>
      </c>
      <c r="P435" s="32" t="n">
        <f aca="false">IF(O435="",0,IFERROR(MATCH(O435,Vans!$D$2:$D$51,0),IFERROR(MATCH(VALUE(O435),Vans!$D$2:$D$51,0),0)))</f>
        <v>0</v>
      </c>
      <c r="Q435" s="32" t="str">
        <f aca="false">IF(P435=0,"",INDEX(Vans!$A$2:$A$51,P435)&amp;"")</f>
        <v/>
      </c>
      <c r="R435" s="32" t="str">
        <f aca="false">IF(A435="","",IF(TRIM(D435&amp;"")&lt;&gt;"",SUBSTITUTE(UPPER(TRIM(D435&amp;""))," ",""),SUBSTITUTE(UPPER(Q435)," ","")))</f>
        <v/>
      </c>
      <c r="S435" s="32" t="n">
        <f aca="false">IF(R435="",0,IFERROR(MATCH(R435,Vans!$G$2:$G$51,0),0))</f>
        <v>0</v>
      </c>
      <c r="T435" s="32" t="str">
        <f aca="false">IF(S435=0,"",INDEX(Vans!$B$2:$B$51,S435)&amp;"")</f>
        <v/>
      </c>
      <c r="U435" s="32" t="str">
        <f aca="false">IF(S435=0,"",INDEX(Vans!$C$2:$C$51,S435))</f>
        <v/>
      </c>
      <c r="V435" s="32" t="str">
        <f aca="false">IF(TRIM(F435&amp;"")="","",IF(ISNUMBER(SEARCH("adblue",F435)),"AdBlue",IF(OR(ISNUMBER(SEARCH("diesel",F435)),ISNUMBER(SEARCH("derv",F435)),ISNUMBER(SEARCH("ulsd",F435))),"Diesel",IF(OR(ISNUMBER(SEARCH("unleaded",F435)),ISNUMBER(SEARCH("petrol",F435)),ISNUMBER(SEARCH("ulp",F435))),"Petrol",IF(OR(ISNUMBER(SEARCH("electric",F435)),ISNUMBER(SEARCH("charg",F435)),ISNUMBER(SEARCH("kwh",F435))),"Electric","Other")))))</f>
        <v/>
      </c>
      <c r="W435" s="34" t="str">
        <f aca="false">IF(TRIM(B435&amp;"")&lt;&gt;"",IFERROR(MOD(B435*1,1),""),IF(A435="","",IFERROR(IF(MOD(A435*1,1)&gt;0,MOD(A435*1,1),""),"")))</f>
        <v/>
      </c>
      <c r="X435" s="35" t="str">
        <f aca="false">IF(A435="","",IFERROR(INT(A435*1),""))</f>
        <v/>
      </c>
      <c r="Y435" s="32" t="str">
        <f aca="false">IF(OR(X435="",NOT(OR(V435="Diesel",V435="Petrol"))),"",MAX(IF(O435="",0,COUNTIFS($O$2:$O$501,O435,$X$2:$X$501,X435,$V$2:$V$501,"Diesel")+COUNTIFS($O$2:$O$501,O435,$X$2:$X$501,X435,$V$2:$V$501,"Petrol")),IF(R435="",0,COUNTIFS($R$2:$R$501,R435,$X$2:$X$501,X435,$V$2:$V$501,"Diesel")+COUNTIFS($R$2:$R$501,R435,$X$2:$X$501,X435,$V$2:$V$501,"Petrol"))))</f>
        <v/>
      </c>
      <c r="Z435" s="32" t="str">
        <f aca="false">IF(OR(R435="",TRIM(I435&amp;"")="",NOT(OR(V435="Diesel",V435="Petrol"))),"",IFERROR(_xlfn.MAXIFS($I$2:$I$501,$R$2:$R$501,R435,$I$2:$I$501,"&lt;"&amp;I435,$V$2:$V$501,"&lt;&gt;AdBlue",$V$2:$V$501,"&lt;&gt;Other"),""))</f>
        <v/>
      </c>
      <c r="AA435" s="32" t="str">
        <f aca="false">IF(OR(Z435="",N(Z435)=0),"",I435-Z435)</f>
        <v/>
      </c>
      <c r="AB435" s="32" t="str">
        <f aca="false">IF(OR(R435="",TRIM(I435&amp;"")="",X435=""),"",IFERROR(_xlfn.MAXIFS($I$2:$I$501,$R$2:$R$501,R435,$X$2:$X$501,"&lt;"&amp;X435),""))</f>
        <v/>
      </c>
      <c r="AC435" s="32" t="str">
        <f aca="false">IF(V435="Other","Not fuel, ","")&amp;IFERROR(IF(AND(T435&lt;&gt;"",OR(AND(V435="Diesel",T435&lt;&gt;"Diesel"),AND(V435="Petrol",T435&lt;&gt;"Petrol",T435&lt;&gt;"Plug-in hybrid"),AND(V435="Electric",T435&lt;&gt;"Electric",T435&lt;&gt;"Plug-in hybrid"))),"Wrong fuel for this van, ",""),"")&amp;IFERROR(IF(AND(OR(V435="Diesel",V435="Petrol"),N(U435)&gt;0,G435*1&gt;N(U435)*(1+TankMargin)),"More than the tank holds, ",""),"")&amp;IF(AND(TRIM(D435&amp;"")&lt;&gt;"",Q435&lt;&gt;"",SUBSTITUTE(UPPER(Q435)," ","")&lt;&gt;R435),"Card used in another van, ","")&amp;IF(AND(TRIM(D435&amp;"")&lt;&gt;"",S435=0),"Not one of your vans, ","")&amp;IF(AND(A435&lt;&gt;"",R435="",O435&lt;&gt;"",P435=0),"Card not on your Vans list, ","")&amp;IF(N(Y435)&gt;1,"Filled twice that day, ","")&amp;IFERROR(IF(AND(AA435&lt;&gt;"",AA435&lt;MinMiles),"Only "&amp;TEXT(AA435,"#,##0")&amp;" miles since the previous fill, ",""),"")&amp;IFERROR(IF(AND(AB435&lt;&gt;"",N(AB435)&gt;0,I435*1&lt;N(AB435)),"Pump mileage lower than before, ",""),"")&amp;IFERROR(IF(AND(TRIM(I435&amp;"")&lt;&gt;"",TRIM(K435&amp;"")&lt;&gt;"",ABS(I435*1-K435*1)&gt;MileTolerance),"Pump mileage off from the odometer, ",""),"")&amp;IF(J435="No","No receipt from the driver, ","")&amp;IFERROR(IF(AND(W435&lt;&gt;"",OR(W435&lt;DayStart,W435&gt;DayEnd)),"Outside working hours, ",""),"")&amp;IFERROR(IF(AND(X435&lt;&gt;"",WEEKDAY(X435,2)=6,FlagSat="Yes"),"Saturday, ",""),"")&amp;IFERROR(IF(AND(X435&lt;&gt;"",WEEKDAY(X435,2)=7,FlagSun="Yes"),"Sunday, ",""),"")&amp;IF(AND(FlagPremium="Yes",OR(V435="Diesel",V435="Petrol"),OR(ISNUMBER(SEARCH("super",F435)),ISNUMBER(SEARCH("premium",F435)),ISNUMBER(SEARCH("ultimate",F435)),ISNUMBER(SEARCH("v-power",F435)),ISNUMBER(SEARCH("momentum",F435)),ISNUMBER(SEARCH("supreme",F435)))),"Premium fuel, ","")</f>
        <v/>
      </c>
      <c r="AD435" s="32" t="n">
        <f aca="false">IF(AC435="",0,1)</f>
        <v>0</v>
      </c>
      <c r="AE435" s="32" t="n">
        <f aca="false">IF(A435="",0,1)</f>
        <v>0</v>
      </c>
    </row>
    <row r="436" customFormat="false" ht="15" hidden="false" customHeight="false" outlineLevel="0" collapsed="false">
      <c r="A436" s="24"/>
      <c r="B436" s="25"/>
      <c r="C436" s="21"/>
      <c r="D436" s="19"/>
      <c r="E436" s="19"/>
      <c r="F436" s="19"/>
      <c r="G436" s="26"/>
      <c r="H436" s="27"/>
      <c r="I436" s="28"/>
      <c r="J436" s="19"/>
      <c r="K436" s="28"/>
      <c r="L436" s="29" t="str">
        <f aca="false">IF(AC436="","",LEFT(AC436,LEN(AC436)-2))</f>
        <v/>
      </c>
      <c r="M436" s="30"/>
      <c r="N436" s="30"/>
      <c r="O436" s="32" t="str">
        <f aca="false">IF(TRIM(C436&amp;"")="","",RIGHT(SUBSTITUTE(SUBSTITUTE(C436&amp;""," ",""),"*",""),4))</f>
        <v/>
      </c>
      <c r="P436" s="32" t="n">
        <f aca="false">IF(O436="",0,IFERROR(MATCH(O436,Vans!$D$2:$D$51,0),IFERROR(MATCH(VALUE(O436),Vans!$D$2:$D$51,0),0)))</f>
        <v>0</v>
      </c>
      <c r="Q436" s="32" t="str">
        <f aca="false">IF(P436=0,"",INDEX(Vans!$A$2:$A$51,P436)&amp;"")</f>
        <v/>
      </c>
      <c r="R436" s="32" t="str">
        <f aca="false">IF(A436="","",IF(TRIM(D436&amp;"")&lt;&gt;"",SUBSTITUTE(UPPER(TRIM(D436&amp;""))," ",""),SUBSTITUTE(UPPER(Q436)," ","")))</f>
        <v/>
      </c>
      <c r="S436" s="32" t="n">
        <f aca="false">IF(R436="",0,IFERROR(MATCH(R436,Vans!$G$2:$G$51,0),0))</f>
        <v>0</v>
      </c>
      <c r="T436" s="32" t="str">
        <f aca="false">IF(S436=0,"",INDEX(Vans!$B$2:$B$51,S436)&amp;"")</f>
        <v/>
      </c>
      <c r="U436" s="32" t="str">
        <f aca="false">IF(S436=0,"",INDEX(Vans!$C$2:$C$51,S436))</f>
        <v/>
      </c>
      <c r="V436" s="32" t="str">
        <f aca="false">IF(TRIM(F436&amp;"")="","",IF(ISNUMBER(SEARCH("adblue",F436)),"AdBlue",IF(OR(ISNUMBER(SEARCH("diesel",F436)),ISNUMBER(SEARCH("derv",F436)),ISNUMBER(SEARCH("ulsd",F436))),"Diesel",IF(OR(ISNUMBER(SEARCH("unleaded",F436)),ISNUMBER(SEARCH("petrol",F436)),ISNUMBER(SEARCH("ulp",F436))),"Petrol",IF(OR(ISNUMBER(SEARCH("electric",F436)),ISNUMBER(SEARCH("charg",F436)),ISNUMBER(SEARCH("kwh",F436))),"Electric","Other")))))</f>
        <v/>
      </c>
      <c r="W436" s="34" t="str">
        <f aca="false">IF(TRIM(B436&amp;"")&lt;&gt;"",IFERROR(MOD(B436*1,1),""),IF(A436="","",IFERROR(IF(MOD(A436*1,1)&gt;0,MOD(A436*1,1),""),"")))</f>
        <v/>
      </c>
      <c r="X436" s="35" t="str">
        <f aca="false">IF(A436="","",IFERROR(INT(A436*1),""))</f>
        <v/>
      </c>
      <c r="Y436" s="32" t="str">
        <f aca="false">IF(OR(X436="",NOT(OR(V436="Diesel",V436="Petrol"))),"",MAX(IF(O436="",0,COUNTIFS($O$2:$O$501,O436,$X$2:$X$501,X436,$V$2:$V$501,"Diesel")+COUNTIFS($O$2:$O$501,O436,$X$2:$X$501,X436,$V$2:$V$501,"Petrol")),IF(R436="",0,COUNTIFS($R$2:$R$501,R436,$X$2:$X$501,X436,$V$2:$V$501,"Diesel")+COUNTIFS($R$2:$R$501,R436,$X$2:$X$501,X436,$V$2:$V$501,"Petrol"))))</f>
        <v/>
      </c>
      <c r="Z436" s="32" t="str">
        <f aca="false">IF(OR(R436="",TRIM(I436&amp;"")="",NOT(OR(V436="Diesel",V436="Petrol"))),"",IFERROR(_xlfn.MAXIFS($I$2:$I$501,$R$2:$R$501,R436,$I$2:$I$501,"&lt;"&amp;I436,$V$2:$V$501,"&lt;&gt;AdBlue",$V$2:$V$501,"&lt;&gt;Other"),""))</f>
        <v/>
      </c>
      <c r="AA436" s="32" t="str">
        <f aca="false">IF(OR(Z436="",N(Z436)=0),"",I436-Z436)</f>
        <v/>
      </c>
      <c r="AB436" s="32" t="str">
        <f aca="false">IF(OR(R436="",TRIM(I436&amp;"")="",X436=""),"",IFERROR(_xlfn.MAXIFS($I$2:$I$501,$R$2:$R$501,R436,$X$2:$X$501,"&lt;"&amp;X436),""))</f>
        <v/>
      </c>
      <c r="AC436" s="32" t="str">
        <f aca="false">IF(V436="Other","Not fuel, ","")&amp;IFERROR(IF(AND(T436&lt;&gt;"",OR(AND(V436="Diesel",T436&lt;&gt;"Diesel"),AND(V436="Petrol",T436&lt;&gt;"Petrol",T436&lt;&gt;"Plug-in hybrid"),AND(V436="Electric",T436&lt;&gt;"Electric",T436&lt;&gt;"Plug-in hybrid"))),"Wrong fuel for this van, ",""),"")&amp;IFERROR(IF(AND(OR(V436="Diesel",V436="Petrol"),N(U436)&gt;0,G436*1&gt;N(U436)*(1+TankMargin)),"More than the tank holds, ",""),"")&amp;IF(AND(TRIM(D436&amp;"")&lt;&gt;"",Q436&lt;&gt;"",SUBSTITUTE(UPPER(Q436)," ","")&lt;&gt;R436),"Card used in another van, ","")&amp;IF(AND(TRIM(D436&amp;"")&lt;&gt;"",S436=0),"Not one of your vans, ","")&amp;IF(AND(A436&lt;&gt;"",R436="",O436&lt;&gt;"",P436=0),"Card not on your Vans list, ","")&amp;IF(N(Y436)&gt;1,"Filled twice that day, ","")&amp;IFERROR(IF(AND(AA436&lt;&gt;"",AA436&lt;MinMiles),"Only "&amp;TEXT(AA436,"#,##0")&amp;" miles since the previous fill, ",""),"")&amp;IFERROR(IF(AND(AB436&lt;&gt;"",N(AB436)&gt;0,I436*1&lt;N(AB436)),"Pump mileage lower than before, ",""),"")&amp;IFERROR(IF(AND(TRIM(I436&amp;"")&lt;&gt;"",TRIM(K436&amp;"")&lt;&gt;"",ABS(I436*1-K436*1)&gt;MileTolerance),"Pump mileage off from the odometer, ",""),"")&amp;IF(J436="No","No receipt from the driver, ","")&amp;IFERROR(IF(AND(W436&lt;&gt;"",OR(W436&lt;DayStart,W436&gt;DayEnd)),"Outside working hours, ",""),"")&amp;IFERROR(IF(AND(X436&lt;&gt;"",WEEKDAY(X436,2)=6,FlagSat="Yes"),"Saturday, ",""),"")&amp;IFERROR(IF(AND(X436&lt;&gt;"",WEEKDAY(X436,2)=7,FlagSun="Yes"),"Sunday, ",""),"")&amp;IF(AND(FlagPremium="Yes",OR(V436="Diesel",V436="Petrol"),OR(ISNUMBER(SEARCH("super",F436)),ISNUMBER(SEARCH("premium",F436)),ISNUMBER(SEARCH("ultimate",F436)),ISNUMBER(SEARCH("v-power",F436)),ISNUMBER(SEARCH("momentum",F436)),ISNUMBER(SEARCH("supreme",F436)))),"Premium fuel, ","")</f>
        <v/>
      </c>
      <c r="AD436" s="32" t="n">
        <f aca="false">IF(AC436="",0,1)</f>
        <v>0</v>
      </c>
      <c r="AE436" s="32" t="n">
        <f aca="false">IF(A436="",0,1)</f>
        <v>0</v>
      </c>
    </row>
    <row r="437" customFormat="false" ht="15" hidden="false" customHeight="false" outlineLevel="0" collapsed="false">
      <c r="A437" s="24"/>
      <c r="B437" s="25"/>
      <c r="C437" s="21"/>
      <c r="D437" s="19"/>
      <c r="E437" s="19"/>
      <c r="F437" s="19"/>
      <c r="G437" s="26"/>
      <c r="H437" s="27"/>
      <c r="I437" s="28"/>
      <c r="J437" s="19"/>
      <c r="K437" s="28"/>
      <c r="L437" s="29" t="str">
        <f aca="false">IF(AC437="","",LEFT(AC437,LEN(AC437)-2))</f>
        <v/>
      </c>
      <c r="M437" s="30"/>
      <c r="N437" s="30"/>
      <c r="O437" s="32" t="str">
        <f aca="false">IF(TRIM(C437&amp;"")="","",RIGHT(SUBSTITUTE(SUBSTITUTE(C437&amp;""," ",""),"*",""),4))</f>
        <v/>
      </c>
      <c r="P437" s="32" t="n">
        <f aca="false">IF(O437="",0,IFERROR(MATCH(O437,Vans!$D$2:$D$51,0),IFERROR(MATCH(VALUE(O437),Vans!$D$2:$D$51,0),0)))</f>
        <v>0</v>
      </c>
      <c r="Q437" s="32" t="str">
        <f aca="false">IF(P437=0,"",INDEX(Vans!$A$2:$A$51,P437)&amp;"")</f>
        <v/>
      </c>
      <c r="R437" s="32" t="str">
        <f aca="false">IF(A437="","",IF(TRIM(D437&amp;"")&lt;&gt;"",SUBSTITUTE(UPPER(TRIM(D437&amp;""))," ",""),SUBSTITUTE(UPPER(Q437)," ","")))</f>
        <v/>
      </c>
      <c r="S437" s="32" t="n">
        <f aca="false">IF(R437="",0,IFERROR(MATCH(R437,Vans!$G$2:$G$51,0),0))</f>
        <v>0</v>
      </c>
      <c r="T437" s="32" t="str">
        <f aca="false">IF(S437=0,"",INDEX(Vans!$B$2:$B$51,S437)&amp;"")</f>
        <v/>
      </c>
      <c r="U437" s="32" t="str">
        <f aca="false">IF(S437=0,"",INDEX(Vans!$C$2:$C$51,S437))</f>
        <v/>
      </c>
      <c r="V437" s="32" t="str">
        <f aca="false">IF(TRIM(F437&amp;"")="","",IF(ISNUMBER(SEARCH("adblue",F437)),"AdBlue",IF(OR(ISNUMBER(SEARCH("diesel",F437)),ISNUMBER(SEARCH("derv",F437)),ISNUMBER(SEARCH("ulsd",F437))),"Diesel",IF(OR(ISNUMBER(SEARCH("unleaded",F437)),ISNUMBER(SEARCH("petrol",F437)),ISNUMBER(SEARCH("ulp",F437))),"Petrol",IF(OR(ISNUMBER(SEARCH("electric",F437)),ISNUMBER(SEARCH("charg",F437)),ISNUMBER(SEARCH("kwh",F437))),"Electric","Other")))))</f>
        <v/>
      </c>
      <c r="W437" s="34" t="str">
        <f aca="false">IF(TRIM(B437&amp;"")&lt;&gt;"",IFERROR(MOD(B437*1,1),""),IF(A437="","",IFERROR(IF(MOD(A437*1,1)&gt;0,MOD(A437*1,1),""),"")))</f>
        <v/>
      </c>
      <c r="X437" s="35" t="str">
        <f aca="false">IF(A437="","",IFERROR(INT(A437*1),""))</f>
        <v/>
      </c>
      <c r="Y437" s="32" t="str">
        <f aca="false">IF(OR(X437="",NOT(OR(V437="Diesel",V437="Petrol"))),"",MAX(IF(O437="",0,COUNTIFS($O$2:$O$501,O437,$X$2:$X$501,X437,$V$2:$V$501,"Diesel")+COUNTIFS($O$2:$O$501,O437,$X$2:$X$501,X437,$V$2:$V$501,"Petrol")),IF(R437="",0,COUNTIFS($R$2:$R$501,R437,$X$2:$X$501,X437,$V$2:$V$501,"Diesel")+COUNTIFS($R$2:$R$501,R437,$X$2:$X$501,X437,$V$2:$V$501,"Petrol"))))</f>
        <v/>
      </c>
      <c r="Z437" s="32" t="str">
        <f aca="false">IF(OR(R437="",TRIM(I437&amp;"")="",NOT(OR(V437="Diesel",V437="Petrol"))),"",IFERROR(_xlfn.MAXIFS($I$2:$I$501,$R$2:$R$501,R437,$I$2:$I$501,"&lt;"&amp;I437,$V$2:$V$501,"&lt;&gt;AdBlue",$V$2:$V$501,"&lt;&gt;Other"),""))</f>
        <v/>
      </c>
      <c r="AA437" s="32" t="str">
        <f aca="false">IF(OR(Z437="",N(Z437)=0),"",I437-Z437)</f>
        <v/>
      </c>
      <c r="AB437" s="32" t="str">
        <f aca="false">IF(OR(R437="",TRIM(I437&amp;"")="",X437=""),"",IFERROR(_xlfn.MAXIFS($I$2:$I$501,$R$2:$R$501,R437,$X$2:$X$501,"&lt;"&amp;X437),""))</f>
        <v/>
      </c>
      <c r="AC437" s="32" t="str">
        <f aca="false">IF(V437="Other","Not fuel, ","")&amp;IFERROR(IF(AND(T437&lt;&gt;"",OR(AND(V437="Diesel",T437&lt;&gt;"Diesel"),AND(V437="Petrol",T437&lt;&gt;"Petrol",T437&lt;&gt;"Plug-in hybrid"),AND(V437="Electric",T437&lt;&gt;"Electric",T437&lt;&gt;"Plug-in hybrid"))),"Wrong fuel for this van, ",""),"")&amp;IFERROR(IF(AND(OR(V437="Diesel",V437="Petrol"),N(U437)&gt;0,G437*1&gt;N(U437)*(1+TankMargin)),"More than the tank holds, ",""),"")&amp;IF(AND(TRIM(D437&amp;"")&lt;&gt;"",Q437&lt;&gt;"",SUBSTITUTE(UPPER(Q437)," ","")&lt;&gt;R437),"Card used in another van, ","")&amp;IF(AND(TRIM(D437&amp;"")&lt;&gt;"",S437=0),"Not one of your vans, ","")&amp;IF(AND(A437&lt;&gt;"",R437="",O437&lt;&gt;"",P437=0),"Card not on your Vans list, ","")&amp;IF(N(Y437)&gt;1,"Filled twice that day, ","")&amp;IFERROR(IF(AND(AA437&lt;&gt;"",AA437&lt;MinMiles),"Only "&amp;TEXT(AA437,"#,##0")&amp;" miles since the previous fill, ",""),"")&amp;IFERROR(IF(AND(AB437&lt;&gt;"",N(AB437)&gt;0,I437*1&lt;N(AB437)),"Pump mileage lower than before, ",""),"")&amp;IFERROR(IF(AND(TRIM(I437&amp;"")&lt;&gt;"",TRIM(K437&amp;"")&lt;&gt;"",ABS(I437*1-K437*1)&gt;MileTolerance),"Pump mileage off from the odometer, ",""),"")&amp;IF(J437="No","No receipt from the driver, ","")&amp;IFERROR(IF(AND(W437&lt;&gt;"",OR(W437&lt;DayStart,W437&gt;DayEnd)),"Outside working hours, ",""),"")&amp;IFERROR(IF(AND(X437&lt;&gt;"",WEEKDAY(X437,2)=6,FlagSat="Yes"),"Saturday, ",""),"")&amp;IFERROR(IF(AND(X437&lt;&gt;"",WEEKDAY(X437,2)=7,FlagSun="Yes"),"Sunday, ",""),"")&amp;IF(AND(FlagPremium="Yes",OR(V437="Diesel",V437="Petrol"),OR(ISNUMBER(SEARCH("super",F437)),ISNUMBER(SEARCH("premium",F437)),ISNUMBER(SEARCH("ultimate",F437)),ISNUMBER(SEARCH("v-power",F437)),ISNUMBER(SEARCH("momentum",F437)),ISNUMBER(SEARCH("supreme",F437)))),"Premium fuel, ","")</f>
        <v/>
      </c>
      <c r="AD437" s="32" t="n">
        <f aca="false">IF(AC437="",0,1)</f>
        <v>0</v>
      </c>
      <c r="AE437" s="32" t="n">
        <f aca="false">IF(A437="",0,1)</f>
        <v>0</v>
      </c>
    </row>
    <row r="438" customFormat="false" ht="15" hidden="false" customHeight="false" outlineLevel="0" collapsed="false">
      <c r="A438" s="24"/>
      <c r="B438" s="25"/>
      <c r="C438" s="21"/>
      <c r="D438" s="19"/>
      <c r="E438" s="19"/>
      <c r="F438" s="19"/>
      <c r="G438" s="26"/>
      <c r="H438" s="27"/>
      <c r="I438" s="28"/>
      <c r="J438" s="19"/>
      <c r="K438" s="28"/>
      <c r="L438" s="29" t="str">
        <f aca="false">IF(AC438="","",LEFT(AC438,LEN(AC438)-2))</f>
        <v/>
      </c>
      <c r="M438" s="30"/>
      <c r="N438" s="30"/>
      <c r="O438" s="32" t="str">
        <f aca="false">IF(TRIM(C438&amp;"")="","",RIGHT(SUBSTITUTE(SUBSTITUTE(C438&amp;""," ",""),"*",""),4))</f>
        <v/>
      </c>
      <c r="P438" s="32" t="n">
        <f aca="false">IF(O438="",0,IFERROR(MATCH(O438,Vans!$D$2:$D$51,0),IFERROR(MATCH(VALUE(O438),Vans!$D$2:$D$51,0),0)))</f>
        <v>0</v>
      </c>
      <c r="Q438" s="32" t="str">
        <f aca="false">IF(P438=0,"",INDEX(Vans!$A$2:$A$51,P438)&amp;"")</f>
        <v/>
      </c>
      <c r="R438" s="32" t="str">
        <f aca="false">IF(A438="","",IF(TRIM(D438&amp;"")&lt;&gt;"",SUBSTITUTE(UPPER(TRIM(D438&amp;""))," ",""),SUBSTITUTE(UPPER(Q438)," ","")))</f>
        <v/>
      </c>
      <c r="S438" s="32" t="n">
        <f aca="false">IF(R438="",0,IFERROR(MATCH(R438,Vans!$G$2:$G$51,0),0))</f>
        <v>0</v>
      </c>
      <c r="T438" s="32" t="str">
        <f aca="false">IF(S438=0,"",INDEX(Vans!$B$2:$B$51,S438)&amp;"")</f>
        <v/>
      </c>
      <c r="U438" s="32" t="str">
        <f aca="false">IF(S438=0,"",INDEX(Vans!$C$2:$C$51,S438))</f>
        <v/>
      </c>
      <c r="V438" s="32" t="str">
        <f aca="false">IF(TRIM(F438&amp;"")="","",IF(ISNUMBER(SEARCH("adblue",F438)),"AdBlue",IF(OR(ISNUMBER(SEARCH("diesel",F438)),ISNUMBER(SEARCH("derv",F438)),ISNUMBER(SEARCH("ulsd",F438))),"Diesel",IF(OR(ISNUMBER(SEARCH("unleaded",F438)),ISNUMBER(SEARCH("petrol",F438)),ISNUMBER(SEARCH("ulp",F438))),"Petrol",IF(OR(ISNUMBER(SEARCH("electric",F438)),ISNUMBER(SEARCH("charg",F438)),ISNUMBER(SEARCH("kwh",F438))),"Electric","Other")))))</f>
        <v/>
      </c>
      <c r="W438" s="34" t="str">
        <f aca="false">IF(TRIM(B438&amp;"")&lt;&gt;"",IFERROR(MOD(B438*1,1),""),IF(A438="","",IFERROR(IF(MOD(A438*1,1)&gt;0,MOD(A438*1,1),""),"")))</f>
        <v/>
      </c>
      <c r="X438" s="35" t="str">
        <f aca="false">IF(A438="","",IFERROR(INT(A438*1),""))</f>
        <v/>
      </c>
      <c r="Y438" s="32" t="str">
        <f aca="false">IF(OR(X438="",NOT(OR(V438="Diesel",V438="Petrol"))),"",MAX(IF(O438="",0,COUNTIFS($O$2:$O$501,O438,$X$2:$X$501,X438,$V$2:$V$501,"Diesel")+COUNTIFS($O$2:$O$501,O438,$X$2:$X$501,X438,$V$2:$V$501,"Petrol")),IF(R438="",0,COUNTIFS($R$2:$R$501,R438,$X$2:$X$501,X438,$V$2:$V$501,"Diesel")+COUNTIFS($R$2:$R$501,R438,$X$2:$X$501,X438,$V$2:$V$501,"Petrol"))))</f>
        <v/>
      </c>
      <c r="Z438" s="32" t="str">
        <f aca="false">IF(OR(R438="",TRIM(I438&amp;"")="",NOT(OR(V438="Diesel",V438="Petrol"))),"",IFERROR(_xlfn.MAXIFS($I$2:$I$501,$R$2:$R$501,R438,$I$2:$I$501,"&lt;"&amp;I438,$V$2:$V$501,"&lt;&gt;AdBlue",$V$2:$V$501,"&lt;&gt;Other"),""))</f>
        <v/>
      </c>
      <c r="AA438" s="32" t="str">
        <f aca="false">IF(OR(Z438="",N(Z438)=0),"",I438-Z438)</f>
        <v/>
      </c>
      <c r="AB438" s="32" t="str">
        <f aca="false">IF(OR(R438="",TRIM(I438&amp;"")="",X438=""),"",IFERROR(_xlfn.MAXIFS($I$2:$I$501,$R$2:$R$501,R438,$X$2:$X$501,"&lt;"&amp;X438),""))</f>
        <v/>
      </c>
      <c r="AC438" s="32" t="str">
        <f aca="false">IF(V438="Other","Not fuel, ","")&amp;IFERROR(IF(AND(T438&lt;&gt;"",OR(AND(V438="Diesel",T438&lt;&gt;"Diesel"),AND(V438="Petrol",T438&lt;&gt;"Petrol",T438&lt;&gt;"Plug-in hybrid"),AND(V438="Electric",T438&lt;&gt;"Electric",T438&lt;&gt;"Plug-in hybrid"))),"Wrong fuel for this van, ",""),"")&amp;IFERROR(IF(AND(OR(V438="Diesel",V438="Petrol"),N(U438)&gt;0,G438*1&gt;N(U438)*(1+TankMargin)),"More than the tank holds, ",""),"")&amp;IF(AND(TRIM(D438&amp;"")&lt;&gt;"",Q438&lt;&gt;"",SUBSTITUTE(UPPER(Q438)," ","")&lt;&gt;R438),"Card used in another van, ","")&amp;IF(AND(TRIM(D438&amp;"")&lt;&gt;"",S438=0),"Not one of your vans, ","")&amp;IF(AND(A438&lt;&gt;"",R438="",O438&lt;&gt;"",P438=0),"Card not on your Vans list, ","")&amp;IF(N(Y438)&gt;1,"Filled twice that day, ","")&amp;IFERROR(IF(AND(AA438&lt;&gt;"",AA438&lt;MinMiles),"Only "&amp;TEXT(AA438,"#,##0")&amp;" miles since the previous fill, ",""),"")&amp;IFERROR(IF(AND(AB438&lt;&gt;"",N(AB438)&gt;0,I438*1&lt;N(AB438)),"Pump mileage lower than before, ",""),"")&amp;IFERROR(IF(AND(TRIM(I438&amp;"")&lt;&gt;"",TRIM(K438&amp;"")&lt;&gt;"",ABS(I438*1-K438*1)&gt;MileTolerance),"Pump mileage off from the odometer, ",""),"")&amp;IF(J438="No","No receipt from the driver, ","")&amp;IFERROR(IF(AND(W438&lt;&gt;"",OR(W438&lt;DayStart,W438&gt;DayEnd)),"Outside working hours, ",""),"")&amp;IFERROR(IF(AND(X438&lt;&gt;"",WEEKDAY(X438,2)=6,FlagSat="Yes"),"Saturday, ",""),"")&amp;IFERROR(IF(AND(X438&lt;&gt;"",WEEKDAY(X438,2)=7,FlagSun="Yes"),"Sunday, ",""),"")&amp;IF(AND(FlagPremium="Yes",OR(V438="Diesel",V438="Petrol"),OR(ISNUMBER(SEARCH("super",F438)),ISNUMBER(SEARCH("premium",F438)),ISNUMBER(SEARCH("ultimate",F438)),ISNUMBER(SEARCH("v-power",F438)),ISNUMBER(SEARCH("momentum",F438)),ISNUMBER(SEARCH("supreme",F438)))),"Premium fuel, ","")</f>
        <v/>
      </c>
      <c r="AD438" s="32" t="n">
        <f aca="false">IF(AC438="",0,1)</f>
        <v>0</v>
      </c>
      <c r="AE438" s="32" t="n">
        <f aca="false">IF(A438="",0,1)</f>
        <v>0</v>
      </c>
    </row>
    <row r="439" customFormat="false" ht="15" hidden="false" customHeight="false" outlineLevel="0" collapsed="false">
      <c r="A439" s="24"/>
      <c r="B439" s="25"/>
      <c r="C439" s="21"/>
      <c r="D439" s="19"/>
      <c r="E439" s="19"/>
      <c r="F439" s="19"/>
      <c r="G439" s="26"/>
      <c r="H439" s="27"/>
      <c r="I439" s="28"/>
      <c r="J439" s="19"/>
      <c r="K439" s="28"/>
      <c r="L439" s="29" t="str">
        <f aca="false">IF(AC439="","",LEFT(AC439,LEN(AC439)-2))</f>
        <v/>
      </c>
      <c r="M439" s="30"/>
      <c r="N439" s="30"/>
      <c r="O439" s="32" t="str">
        <f aca="false">IF(TRIM(C439&amp;"")="","",RIGHT(SUBSTITUTE(SUBSTITUTE(C439&amp;""," ",""),"*",""),4))</f>
        <v/>
      </c>
      <c r="P439" s="32" t="n">
        <f aca="false">IF(O439="",0,IFERROR(MATCH(O439,Vans!$D$2:$D$51,0),IFERROR(MATCH(VALUE(O439),Vans!$D$2:$D$51,0),0)))</f>
        <v>0</v>
      </c>
      <c r="Q439" s="32" t="str">
        <f aca="false">IF(P439=0,"",INDEX(Vans!$A$2:$A$51,P439)&amp;"")</f>
        <v/>
      </c>
      <c r="R439" s="32" t="str">
        <f aca="false">IF(A439="","",IF(TRIM(D439&amp;"")&lt;&gt;"",SUBSTITUTE(UPPER(TRIM(D439&amp;""))," ",""),SUBSTITUTE(UPPER(Q439)," ","")))</f>
        <v/>
      </c>
      <c r="S439" s="32" t="n">
        <f aca="false">IF(R439="",0,IFERROR(MATCH(R439,Vans!$G$2:$G$51,0),0))</f>
        <v>0</v>
      </c>
      <c r="T439" s="32" t="str">
        <f aca="false">IF(S439=0,"",INDEX(Vans!$B$2:$B$51,S439)&amp;"")</f>
        <v/>
      </c>
      <c r="U439" s="32" t="str">
        <f aca="false">IF(S439=0,"",INDEX(Vans!$C$2:$C$51,S439))</f>
        <v/>
      </c>
      <c r="V439" s="32" t="str">
        <f aca="false">IF(TRIM(F439&amp;"")="","",IF(ISNUMBER(SEARCH("adblue",F439)),"AdBlue",IF(OR(ISNUMBER(SEARCH("diesel",F439)),ISNUMBER(SEARCH("derv",F439)),ISNUMBER(SEARCH("ulsd",F439))),"Diesel",IF(OR(ISNUMBER(SEARCH("unleaded",F439)),ISNUMBER(SEARCH("petrol",F439)),ISNUMBER(SEARCH("ulp",F439))),"Petrol",IF(OR(ISNUMBER(SEARCH("electric",F439)),ISNUMBER(SEARCH("charg",F439)),ISNUMBER(SEARCH("kwh",F439))),"Electric","Other")))))</f>
        <v/>
      </c>
      <c r="W439" s="34" t="str">
        <f aca="false">IF(TRIM(B439&amp;"")&lt;&gt;"",IFERROR(MOD(B439*1,1),""),IF(A439="","",IFERROR(IF(MOD(A439*1,1)&gt;0,MOD(A439*1,1),""),"")))</f>
        <v/>
      </c>
      <c r="X439" s="35" t="str">
        <f aca="false">IF(A439="","",IFERROR(INT(A439*1),""))</f>
        <v/>
      </c>
      <c r="Y439" s="32" t="str">
        <f aca="false">IF(OR(X439="",NOT(OR(V439="Diesel",V439="Petrol"))),"",MAX(IF(O439="",0,COUNTIFS($O$2:$O$501,O439,$X$2:$X$501,X439,$V$2:$V$501,"Diesel")+COUNTIFS($O$2:$O$501,O439,$X$2:$X$501,X439,$V$2:$V$501,"Petrol")),IF(R439="",0,COUNTIFS($R$2:$R$501,R439,$X$2:$X$501,X439,$V$2:$V$501,"Diesel")+COUNTIFS($R$2:$R$501,R439,$X$2:$X$501,X439,$V$2:$V$501,"Petrol"))))</f>
        <v/>
      </c>
      <c r="Z439" s="32" t="str">
        <f aca="false">IF(OR(R439="",TRIM(I439&amp;"")="",NOT(OR(V439="Diesel",V439="Petrol"))),"",IFERROR(_xlfn.MAXIFS($I$2:$I$501,$R$2:$R$501,R439,$I$2:$I$501,"&lt;"&amp;I439,$V$2:$V$501,"&lt;&gt;AdBlue",$V$2:$V$501,"&lt;&gt;Other"),""))</f>
        <v/>
      </c>
      <c r="AA439" s="32" t="str">
        <f aca="false">IF(OR(Z439="",N(Z439)=0),"",I439-Z439)</f>
        <v/>
      </c>
      <c r="AB439" s="32" t="str">
        <f aca="false">IF(OR(R439="",TRIM(I439&amp;"")="",X439=""),"",IFERROR(_xlfn.MAXIFS($I$2:$I$501,$R$2:$R$501,R439,$X$2:$X$501,"&lt;"&amp;X439),""))</f>
        <v/>
      </c>
      <c r="AC439" s="32" t="str">
        <f aca="false">IF(V439="Other","Not fuel, ","")&amp;IFERROR(IF(AND(T439&lt;&gt;"",OR(AND(V439="Diesel",T439&lt;&gt;"Diesel"),AND(V439="Petrol",T439&lt;&gt;"Petrol",T439&lt;&gt;"Plug-in hybrid"),AND(V439="Electric",T439&lt;&gt;"Electric",T439&lt;&gt;"Plug-in hybrid"))),"Wrong fuel for this van, ",""),"")&amp;IFERROR(IF(AND(OR(V439="Diesel",V439="Petrol"),N(U439)&gt;0,G439*1&gt;N(U439)*(1+TankMargin)),"More than the tank holds, ",""),"")&amp;IF(AND(TRIM(D439&amp;"")&lt;&gt;"",Q439&lt;&gt;"",SUBSTITUTE(UPPER(Q439)," ","")&lt;&gt;R439),"Card used in another van, ","")&amp;IF(AND(TRIM(D439&amp;"")&lt;&gt;"",S439=0),"Not one of your vans, ","")&amp;IF(AND(A439&lt;&gt;"",R439="",O439&lt;&gt;"",P439=0),"Card not on your Vans list, ","")&amp;IF(N(Y439)&gt;1,"Filled twice that day, ","")&amp;IFERROR(IF(AND(AA439&lt;&gt;"",AA439&lt;MinMiles),"Only "&amp;TEXT(AA439,"#,##0")&amp;" miles since the previous fill, ",""),"")&amp;IFERROR(IF(AND(AB439&lt;&gt;"",N(AB439)&gt;0,I439*1&lt;N(AB439)),"Pump mileage lower than before, ",""),"")&amp;IFERROR(IF(AND(TRIM(I439&amp;"")&lt;&gt;"",TRIM(K439&amp;"")&lt;&gt;"",ABS(I439*1-K439*1)&gt;MileTolerance),"Pump mileage off from the odometer, ",""),"")&amp;IF(J439="No","No receipt from the driver, ","")&amp;IFERROR(IF(AND(W439&lt;&gt;"",OR(W439&lt;DayStart,W439&gt;DayEnd)),"Outside working hours, ",""),"")&amp;IFERROR(IF(AND(X439&lt;&gt;"",WEEKDAY(X439,2)=6,FlagSat="Yes"),"Saturday, ",""),"")&amp;IFERROR(IF(AND(X439&lt;&gt;"",WEEKDAY(X439,2)=7,FlagSun="Yes"),"Sunday, ",""),"")&amp;IF(AND(FlagPremium="Yes",OR(V439="Diesel",V439="Petrol"),OR(ISNUMBER(SEARCH("super",F439)),ISNUMBER(SEARCH("premium",F439)),ISNUMBER(SEARCH("ultimate",F439)),ISNUMBER(SEARCH("v-power",F439)),ISNUMBER(SEARCH("momentum",F439)),ISNUMBER(SEARCH("supreme",F439)))),"Premium fuel, ","")</f>
        <v/>
      </c>
      <c r="AD439" s="32" t="n">
        <f aca="false">IF(AC439="",0,1)</f>
        <v>0</v>
      </c>
      <c r="AE439" s="32" t="n">
        <f aca="false">IF(A439="",0,1)</f>
        <v>0</v>
      </c>
    </row>
    <row r="440" customFormat="false" ht="15" hidden="false" customHeight="false" outlineLevel="0" collapsed="false">
      <c r="A440" s="24"/>
      <c r="B440" s="25"/>
      <c r="C440" s="21"/>
      <c r="D440" s="19"/>
      <c r="E440" s="19"/>
      <c r="F440" s="19"/>
      <c r="G440" s="26"/>
      <c r="H440" s="27"/>
      <c r="I440" s="28"/>
      <c r="J440" s="19"/>
      <c r="K440" s="28"/>
      <c r="L440" s="29" t="str">
        <f aca="false">IF(AC440="","",LEFT(AC440,LEN(AC440)-2))</f>
        <v/>
      </c>
      <c r="M440" s="30"/>
      <c r="N440" s="30"/>
      <c r="O440" s="32" t="str">
        <f aca="false">IF(TRIM(C440&amp;"")="","",RIGHT(SUBSTITUTE(SUBSTITUTE(C440&amp;""," ",""),"*",""),4))</f>
        <v/>
      </c>
      <c r="P440" s="32" t="n">
        <f aca="false">IF(O440="",0,IFERROR(MATCH(O440,Vans!$D$2:$D$51,0),IFERROR(MATCH(VALUE(O440),Vans!$D$2:$D$51,0),0)))</f>
        <v>0</v>
      </c>
      <c r="Q440" s="32" t="str">
        <f aca="false">IF(P440=0,"",INDEX(Vans!$A$2:$A$51,P440)&amp;"")</f>
        <v/>
      </c>
      <c r="R440" s="32" t="str">
        <f aca="false">IF(A440="","",IF(TRIM(D440&amp;"")&lt;&gt;"",SUBSTITUTE(UPPER(TRIM(D440&amp;""))," ",""),SUBSTITUTE(UPPER(Q440)," ","")))</f>
        <v/>
      </c>
      <c r="S440" s="32" t="n">
        <f aca="false">IF(R440="",0,IFERROR(MATCH(R440,Vans!$G$2:$G$51,0),0))</f>
        <v>0</v>
      </c>
      <c r="T440" s="32" t="str">
        <f aca="false">IF(S440=0,"",INDEX(Vans!$B$2:$B$51,S440)&amp;"")</f>
        <v/>
      </c>
      <c r="U440" s="32" t="str">
        <f aca="false">IF(S440=0,"",INDEX(Vans!$C$2:$C$51,S440))</f>
        <v/>
      </c>
      <c r="V440" s="32" t="str">
        <f aca="false">IF(TRIM(F440&amp;"")="","",IF(ISNUMBER(SEARCH("adblue",F440)),"AdBlue",IF(OR(ISNUMBER(SEARCH("diesel",F440)),ISNUMBER(SEARCH("derv",F440)),ISNUMBER(SEARCH("ulsd",F440))),"Diesel",IF(OR(ISNUMBER(SEARCH("unleaded",F440)),ISNUMBER(SEARCH("petrol",F440)),ISNUMBER(SEARCH("ulp",F440))),"Petrol",IF(OR(ISNUMBER(SEARCH("electric",F440)),ISNUMBER(SEARCH("charg",F440)),ISNUMBER(SEARCH("kwh",F440))),"Electric","Other")))))</f>
        <v/>
      </c>
      <c r="W440" s="34" t="str">
        <f aca="false">IF(TRIM(B440&amp;"")&lt;&gt;"",IFERROR(MOD(B440*1,1),""),IF(A440="","",IFERROR(IF(MOD(A440*1,1)&gt;0,MOD(A440*1,1),""),"")))</f>
        <v/>
      </c>
      <c r="X440" s="35" t="str">
        <f aca="false">IF(A440="","",IFERROR(INT(A440*1),""))</f>
        <v/>
      </c>
      <c r="Y440" s="32" t="str">
        <f aca="false">IF(OR(X440="",NOT(OR(V440="Diesel",V440="Petrol"))),"",MAX(IF(O440="",0,COUNTIFS($O$2:$O$501,O440,$X$2:$X$501,X440,$V$2:$V$501,"Diesel")+COUNTIFS($O$2:$O$501,O440,$X$2:$X$501,X440,$V$2:$V$501,"Petrol")),IF(R440="",0,COUNTIFS($R$2:$R$501,R440,$X$2:$X$501,X440,$V$2:$V$501,"Diesel")+COUNTIFS($R$2:$R$501,R440,$X$2:$X$501,X440,$V$2:$V$501,"Petrol"))))</f>
        <v/>
      </c>
      <c r="Z440" s="32" t="str">
        <f aca="false">IF(OR(R440="",TRIM(I440&amp;"")="",NOT(OR(V440="Diesel",V440="Petrol"))),"",IFERROR(_xlfn.MAXIFS($I$2:$I$501,$R$2:$R$501,R440,$I$2:$I$501,"&lt;"&amp;I440,$V$2:$V$501,"&lt;&gt;AdBlue",$V$2:$V$501,"&lt;&gt;Other"),""))</f>
        <v/>
      </c>
      <c r="AA440" s="32" t="str">
        <f aca="false">IF(OR(Z440="",N(Z440)=0),"",I440-Z440)</f>
        <v/>
      </c>
      <c r="AB440" s="32" t="str">
        <f aca="false">IF(OR(R440="",TRIM(I440&amp;"")="",X440=""),"",IFERROR(_xlfn.MAXIFS($I$2:$I$501,$R$2:$R$501,R440,$X$2:$X$501,"&lt;"&amp;X440),""))</f>
        <v/>
      </c>
      <c r="AC440" s="32" t="str">
        <f aca="false">IF(V440="Other","Not fuel, ","")&amp;IFERROR(IF(AND(T440&lt;&gt;"",OR(AND(V440="Diesel",T440&lt;&gt;"Diesel"),AND(V440="Petrol",T440&lt;&gt;"Petrol",T440&lt;&gt;"Plug-in hybrid"),AND(V440="Electric",T440&lt;&gt;"Electric",T440&lt;&gt;"Plug-in hybrid"))),"Wrong fuel for this van, ",""),"")&amp;IFERROR(IF(AND(OR(V440="Diesel",V440="Petrol"),N(U440)&gt;0,G440*1&gt;N(U440)*(1+TankMargin)),"More than the tank holds, ",""),"")&amp;IF(AND(TRIM(D440&amp;"")&lt;&gt;"",Q440&lt;&gt;"",SUBSTITUTE(UPPER(Q440)," ","")&lt;&gt;R440),"Card used in another van, ","")&amp;IF(AND(TRIM(D440&amp;"")&lt;&gt;"",S440=0),"Not one of your vans, ","")&amp;IF(AND(A440&lt;&gt;"",R440="",O440&lt;&gt;"",P440=0),"Card not on your Vans list, ","")&amp;IF(N(Y440)&gt;1,"Filled twice that day, ","")&amp;IFERROR(IF(AND(AA440&lt;&gt;"",AA440&lt;MinMiles),"Only "&amp;TEXT(AA440,"#,##0")&amp;" miles since the previous fill, ",""),"")&amp;IFERROR(IF(AND(AB440&lt;&gt;"",N(AB440)&gt;0,I440*1&lt;N(AB440)),"Pump mileage lower than before, ",""),"")&amp;IFERROR(IF(AND(TRIM(I440&amp;"")&lt;&gt;"",TRIM(K440&amp;"")&lt;&gt;"",ABS(I440*1-K440*1)&gt;MileTolerance),"Pump mileage off from the odometer, ",""),"")&amp;IF(J440="No","No receipt from the driver, ","")&amp;IFERROR(IF(AND(W440&lt;&gt;"",OR(W440&lt;DayStart,W440&gt;DayEnd)),"Outside working hours, ",""),"")&amp;IFERROR(IF(AND(X440&lt;&gt;"",WEEKDAY(X440,2)=6,FlagSat="Yes"),"Saturday, ",""),"")&amp;IFERROR(IF(AND(X440&lt;&gt;"",WEEKDAY(X440,2)=7,FlagSun="Yes"),"Sunday, ",""),"")&amp;IF(AND(FlagPremium="Yes",OR(V440="Diesel",V440="Petrol"),OR(ISNUMBER(SEARCH("super",F440)),ISNUMBER(SEARCH("premium",F440)),ISNUMBER(SEARCH("ultimate",F440)),ISNUMBER(SEARCH("v-power",F440)),ISNUMBER(SEARCH("momentum",F440)),ISNUMBER(SEARCH("supreme",F440)))),"Premium fuel, ","")</f>
        <v/>
      </c>
      <c r="AD440" s="32" t="n">
        <f aca="false">IF(AC440="",0,1)</f>
        <v>0</v>
      </c>
      <c r="AE440" s="32" t="n">
        <f aca="false">IF(A440="",0,1)</f>
        <v>0</v>
      </c>
    </row>
    <row r="441" customFormat="false" ht="15" hidden="false" customHeight="false" outlineLevel="0" collapsed="false">
      <c r="A441" s="24"/>
      <c r="B441" s="25"/>
      <c r="C441" s="21"/>
      <c r="D441" s="19"/>
      <c r="E441" s="19"/>
      <c r="F441" s="19"/>
      <c r="G441" s="26"/>
      <c r="H441" s="27"/>
      <c r="I441" s="28"/>
      <c r="J441" s="19"/>
      <c r="K441" s="28"/>
      <c r="L441" s="29" t="str">
        <f aca="false">IF(AC441="","",LEFT(AC441,LEN(AC441)-2))</f>
        <v/>
      </c>
      <c r="M441" s="30"/>
      <c r="N441" s="30"/>
      <c r="O441" s="32" t="str">
        <f aca="false">IF(TRIM(C441&amp;"")="","",RIGHT(SUBSTITUTE(SUBSTITUTE(C441&amp;""," ",""),"*",""),4))</f>
        <v/>
      </c>
      <c r="P441" s="32" t="n">
        <f aca="false">IF(O441="",0,IFERROR(MATCH(O441,Vans!$D$2:$D$51,0),IFERROR(MATCH(VALUE(O441),Vans!$D$2:$D$51,0),0)))</f>
        <v>0</v>
      </c>
      <c r="Q441" s="32" t="str">
        <f aca="false">IF(P441=0,"",INDEX(Vans!$A$2:$A$51,P441)&amp;"")</f>
        <v/>
      </c>
      <c r="R441" s="32" t="str">
        <f aca="false">IF(A441="","",IF(TRIM(D441&amp;"")&lt;&gt;"",SUBSTITUTE(UPPER(TRIM(D441&amp;""))," ",""),SUBSTITUTE(UPPER(Q441)," ","")))</f>
        <v/>
      </c>
      <c r="S441" s="32" t="n">
        <f aca="false">IF(R441="",0,IFERROR(MATCH(R441,Vans!$G$2:$G$51,0),0))</f>
        <v>0</v>
      </c>
      <c r="T441" s="32" t="str">
        <f aca="false">IF(S441=0,"",INDEX(Vans!$B$2:$B$51,S441)&amp;"")</f>
        <v/>
      </c>
      <c r="U441" s="32" t="str">
        <f aca="false">IF(S441=0,"",INDEX(Vans!$C$2:$C$51,S441))</f>
        <v/>
      </c>
      <c r="V441" s="32" t="str">
        <f aca="false">IF(TRIM(F441&amp;"")="","",IF(ISNUMBER(SEARCH("adblue",F441)),"AdBlue",IF(OR(ISNUMBER(SEARCH("diesel",F441)),ISNUMBER(SEARCH("derv",F441)),ISNUMBER(SEARCH("ulsd",F441))),"Diesel",IF(OR(ISNUMBER(SEARCH("unleaded",F441)),ISNUMBER(SEARCH("petrol",F441)),ISNUMBER(SEARCH("ulp",F441))),"Petrol",IF(OR(ISNUMBER(SEARCH("electric",F441)),ISNUMBER(SEARCH("charg",F441)),ISNUMBER(SEARCH("kwh",F441))),"Electric","Other")))))</f>
        <v/>
      </c>
      <c r="W441" s="34" t="str">
        <f aca="false">IF(TRIM(B441&amp;"")&lt;&gt;"",IFERROR(MOD(B441*1,1),""),IF(A441="","",IFERROR(IF(MOD(A441*1,1)&gt;0,MOD(A441*1,1),""),"")))</f>
        <v/>
      </c>
      <c r="X441" s="35" t="str">
        <f aca="false">IF(A441="","",IFERROR(INT(A441*1),""))</f>
        <v/>
      </c>
      <c r="Y441" s="32" t="str">
        <f aca="false">IF(OR(X441="",NOT(OR(V441="Diesel",V441="Petrol"))),"",MAX(IF(O441="",0,COUNTIFS($O$2:$O$501,O441,$X$2:$X$501,X441,$V$2:$V$501,"Diesel")+COUNTIFS($O$2:$O$501,O441,$X$2:$X$501,X441,$V$2:$V$501,"Petrol")),IF(R441="",0,COUNTIFS($R$2:$R$501,R441,$X$2:$X$501,X441,$V$2:$V$501,"Diesel")+COUNTIFS($R$2:$R$501,R441,$X$2:$X$501,X441,$V$2:$V$501,"Petrol"))))</f>
        <v/>
      </c>
      <c r="Z441" s="32" t="str">
        <f aca="false">IF(OR(R441="",TRIM(I441&amp;"")="",NOT(OR(V441="Diesel",V441="Petrol"))),"",IFERROR(_xlfn.MAXIFS($I$2:$I$501,$R$2:$R$501,R441,$I$2:$I$501,"&lt;"&amp;I441,$V$2:$V$501,"&lt;&gt;AdBlue",$V$2:$V$501,"&lt;&gt;Other"),""))</f>
        <v/>
      </c>
      <c r="AA441" s="32" t="str">
        <f aca="false">IF(OR(Z441="",N(Z441)=0),"",I441-Z441)</f>
        <v/>
      </c>
      <c r="AB441" s="32" t="str">
        <f aca="false">IF(OR(R441="",TRIM(I441&amp;"")="",X441=""),"",IFERROR(_xlfn.MAXIFS($I$2:$I$501,$R$2:$R$501,R441,$X$2:$X$501,"&lt;"&amp;X441),""))</f>
        <v/>
      </c>
      <c r="AC441" s="32" t="str">
        <f aca="false">IF(V441="Other","Not fuel, ","")&amp;IFERROR(IF(AND(T441&lt;&gt;"",OR(AND(V441="Diesel",T441&lt;&gt;"Diesel"),AND(V441="Petrol",T441&lt;&gt;"Petrol",T441&lt;&gt;"Plug-in hybrid"),AND(V441="Electric",T441&lt;&gt;"Electric",T441&lt;&gt;"Plug-in hybrid"))),"Wrong fuel for this van, ",""),"")&amp;IFERROR(IF(AND(OR(V441="Diesel",V441="Petrol"),N(U441)&gt;0,G441*1&gt;N(U441)*(1+TankMargin)),"More than the tank holds, ",""),"")&amp;IF(AND(TRIM(D441&amp;"")&lt;&gt;"",Q441&lt;&gt;"",SUBSTITUTE(UPPER(Q441)," ","")&lt;&gt;R441),"Card used in another van, ","")&amp;IF(AND(TRIM(D441&amp;"")&lt;&gt;"",S441=0),"Not one of your vans, ","")&amp;IF(AND(A441&lt;&gt;"",R441="",O441&lt;&gt;"",P441=0),"Card not on your Vans list, ","")&amp;IF(N(Y441)&gt;1,"Filled twice that day, ","")&amp;IFERROR(IF(AND(AA441&lt;&gt;"",AA441&lt;MinMiles),"Only "&amp;TEXT(AA441,"#,##0")&amp;" miles since the previous fill, ",""),"")&amp;IFERROR(IF(AND(AB441&lt;&gt;"",N(AB441)&gt;0,I441*1&lt;N(AB441)),"Pump mileage lower than before, ",""),"")&amp;IFERROR(IF(AND(TRIM(I441&amp;"")&lt;&gt;"",TRIM(K441&amp;"")&lt;&gt;"",ABS(I441*1-K441*1)&gt;MileTolerance),"Pump mileage off from the odometer, ",""),"")&amp;IF(J441="No","No receipt from the driver, ","")&amp;IFERROR(IF(AND(W441&lt;&gt;"",OR(W441&lt;DayStart,W441&gt;DayEnd)),"Outside working hours, ",""),"")&amp;IFERROR(IF(AND(X441&lt;&gt;"",WEEKDAY(X441,2)=6,FlagSat="Yes"),"Saturday, ",""),"")&amp;IFERROR(IF(AND(X441&lt;&gt;"",WEEKDAY(X441,2)=7,FlagSun="Yes"),"Sunday, ",""),"")&amp;IF(AND(FlagPremium="Yes",OR(V441="Diesel",V441="Petrol"),OR(ISNUMBER(SEARCH("super",F441)),ISNUMBER(SEARCH("premium",F441)),ISNUMBER(SEARCH("ultimate",F441)),ISNUMBER(SEARCH("v-power",F441)),ISNUMBER(SEARCH("momentum",F441)),ISNUMBER(SEARCH("supreme",F441)))),"Premium fuel, ","")</f>
        <v/>
      </c>
      <c r="AD441" s="32" t="n">
        <f aca="false">IF(AC441="",0,1)</f>
        <v>0</v>
      </c>
      <c r="AE441" s="32" t="n">
        <f aca="false">IF(A441="",0,1)</f>
        <v>0</v>
      </c>
    </row>
    <row r="442" customFormat="false" ht="15" hidden="false" customHeight="false" outlineLevel="0" collapsed="false">
      <c r="A442" s="24"/>
      <c r="B442" s="25"/>
      <c r="C442" s="21"/>
      <c r="D442" s="19"/>
      <c r="E442" s="19"/>
      <c r="F442" s="19"/>
      <c r="G442" s="26"/>
      <c r="H442" s="27"/>
      <c r="I442" s="28"/>
      <c r="J442" s="19"/>
      <c r="K442" s="28"/>
      <c r="L442" s="29" t="str">
        <f aca="false">IF(AC442="","",LEFT(AC442,LEN(AC442)-2))</f>
        <v/>
      </c>
      <c r="M442" s="30"/>
      <c r="N442" s="30"/>
      <c r="O442" s="32" t="str">
        <f aca="false">IF(TRIM(C442&amp;"")="","",RIGHT(SUBSTITUTE(SUBSTITUTE(C442&amp;""," ",""),"*",""),4))</f>
        <v/>
      </c>
      <c r="P442" s="32" t="n">
        <f aca="false">IF(O442="",0,IFERROR(MATCH(O442,Vans!$D$2:$D$51,0),IFERROR(MATCH(VALUE(O442),Vans!$D$2:$D$51,0),0)))</f>
        <v>0</v>
      </c>
      <c r="Q442" s="32" t="str">
        <f aca="false">IF(P442=0,"",INDEX(Vans!$A$2:$A$51,P442)&amp;"")</f>
        <v/>
      </c>
      <c r="R442" s="32" t="str">
        <f aca="false">IF(A442="","",IF(TRIM(D442&amp;"")&lt;&gt;"",SUBSTITUTE(UPPER(TRIM(D442&amp;""))," ",""),SUBSTITUTE(UPPER(Q442)," ","")))</f>
        <v/>
      </c>
      <c r="S442" s="32" t="n">
        <f aca="false">IF(R442="",0,IFERROR(MATCH(R442,Vans!$G$2:$G$51,0),0))</f>
        <v>0</v>
      </c>
      <c r="T442" s="32" t="str">
        <f aca="false">IF(S442=0,"",INDEX(Vans!$B$2:$B$51,S442)&amp;"")</f>
        <v/>
      </c>
      <c r="U442" s="32" t="str">
        <f aca="false">IF(S442=0,"",INDEX(Vans!$C$2:$C$51,S442))</f>
        <v/>
      </c>
      <c r="V442" s="32" t="str">
        <f aca="false">IF(TRIM(F442&amp;"")="","",IF(ISNUMBER(SEARCH("adblue",F442)),"AdBlue",IF(OR(ISNUMBER(SEARCH("diesel",F442)),ISNUMBER(SEARCH("derv",F442)),ISNUMBER(SEARCH("ulsd",F442))),"Diesel",IF(OR(ISNUMBER(SEARCH("unleaded",F442)),ISNUMBER(SEARCH("petrol",F442)),ISNUMBER(SEARCH("ulp",F442))),"Petrol",IF(OR(ISNUMBER(SEARCH("electric",F442)),ISNUMBER(SEARCH("charg",F442)),ISNUMBER(SEARCH("kwh",F442))),"Electric","Other")))))</f>
        <v/>
      </c>
      <c r="W442" s="34" t="str">
        <f aca="false">IF(TRIM(B442&amp;"")&lt;&gt;"",IFERROR(MOD(B442*1,1),""),IF(A442="","",IFERROR(IF(MOD(A442*1,1)&gt;0,MOD(A442*1,1),""),"")))</f>
        <v/>
      </c>
      <c r="X442" s="35" t="str">
        <f aca="false">IF(A442="","",IFERROR(INT(A442*1),""))</f>
        <v/>
      </c>
      <c r="Y442" s="32" t="str">
        <f aca="false">IF(OR(X442="",NOT(OR(V442="Diesel",V442="Petrol"))),"",MAX(IF(O442="",0,COUNTIFS($O$2:$O$501,O442,$X$2:$X$501,X442,$V$2:$V$501,"Diesel")+COUNTIFS($O$2:$O$501,O442,$X$2:$X$501,X442,$V$2:$V$501,"Petrol")),IF(R442="",0,COUNTIFS($R$2:$R$501,R442,$X$2:$X$501,X442,$V$2:$V$501,"Diesel")+COUNTIFS($R$2:$R$501,R442,$X$2:$X$501,X442,$V$2:$V$501,"Petrol"))))</f>
        <v/>
      </c>
      <c r="Z442" s="32" t="str">
        <f aca="false">IF(OR(R442="",TRIM(I442&amp;"")="",NOT(OR(V442="Diesel",V442="Petrol"))),"",IFERROR(_xlfn.MAXIFS($I$2:$I$501,$R$2:$R$501,R442,$I$2:$I$501,"&lt;"&amp;I442,$V$2:$V$501,"&lt;&gt;AdBlue",$V$2:$V$501,"&lt;&gt;Other"),""))</f>
        <v/>
      </c>
      <c r="AA442" s="32" t="str">
        <f aca="false">IF(OR(Z442="",N(Z442)=0),"",I442-Z442)</f>
        <v/>
      </c>
      <c r="AB442" s="32" t="str">
        <f aca="false">IF(OR(R442="",TRIM(I442&amp;"")="",X442=""),"",IFERROR(_xlfn.MAXIFS($I$2:$I$501,$R$2:$R$501,R442,$X$2:$X$501,"&lt;"&amp;X442),""))</f>
        <v/>
      </c>
      <c r="AC442" s="32" t="str">
        <f aca="false">IF(V442="Other","Not fuel, ","")&amp;IFERROR(IF(AND(T442&lt;&gt;"",OR(AND(V442="Diesel",T442&lt;&gt;"Diesel"),AND(V442="Petrol",T442&lt;&gt;"Petrol",T442&lt;&gt;"Plug-in hybrid"),AND(V442="Electric",T442&lt;&gt;"Electric",T442&lt;&gt;"Plug-in hybrid"))),"Wrong fuel for this van, ",""),"")&amp;IFERROR(IF(AND(OR(V442="Diesel",V442="Petrol"),N(U442)&gt;0,G442*1&gt;N(U442)*(1+TankMargin)),"More than the tank holds, ",""),"")&amp;IF(AND(TRIM(D442&amp;"")&lt;&gt;"",Q442&lt;&gt;"",SUBSTITUTE(UPPER(Q442)," ","")&lt;&gt;R442),"Card used in another van, ","")&amp;IF(AND(TRIM(D442&amp;"")&lt;&gt;"",S442=0),"Not one of your vans, ","")&amp;IF(AND(A442&lt;&gt;"",R442="",O442&lt;&gt;"",P442=0),"Card not on your Vans list, ","")&amp;IF(N(Y442)&gt;1,"Filled twice that day, ","")&amp;IFERROR(IF(AND(AA442&lt;&gt;"",AA442&lt;MinMiles),"Only "&amp;TEXT(AA442,"#,##0")&amp;" miles since the previous fill, ",""),"")&amp;IFERROR(IF(AND(AB442&lt;&gt;"",N(AB442)&gt;0,I442*1&lt;N(AB442)),"Pump mileage lower than before, ",""),"")&amp;IFERROR(IF(AND(TRIM(I442&amp;"")&lt;&gt;"",TRIM(K442&amp;"")&lt;&gt;"",ABS(I442*1-K442*1)&gt;MileTolerance),"Pump mileage off from the odometer, ",""),"")&amp;IF(J442="No","No receipt from the driver, ","")&amp;IFERROR(IF(AND(W442&lt;&gt;"",OR(W442&lt;DayStart,W442&gt;DayEnd)),"Outside working hours, ",""),"")&amp;IFERROR(IF(AND(X442&lt;&gt;"",WEEKDAY(X442,2)=6,FlagSat="Yes"),"Saturday, ",""),"")&amp;IFERROR(IF(AND(X442&lt;&gt;"",WEEKDAY(X442,2)=7,FlagSun="Yes"),"Sunday, ",""),"")&amp;IF(AND(FlagPremium="Yes",OR(V442="Diesel",V442="Petrol"),OR(ISNUMBER(SEARCH("super",F442)),ISNUMBER(SEARCH("premium",F442)),ISNUMBER(SEARCH("ultimate",F442)),ISNUMBER(SEARCH("v-power",F442)),ISNUMBER(SEARCH("momentum",F442)),ISNUMBER(SEARCH("supreme",F442)))),"Premium fuel, ","")</f>
        <v/>
      </c>
      <c r="AD442" s="32" t="n">
        <f aca="false">IF(AC442="",0,1)</f>
        <v>0</v>
      </c>
      <c r="AE442" s="32" t="n">
        <f aca="false">IF(A442="",0,1)</f>
        <v>0</v>
      </c>
    </row>
    <row r="443" customFormat="false" ht="15" hidden="false" customHeight="false" outlineLevel="0" collapsed="false">
      <c r="A443" s="24"/>
      <c r="B443" s="25"/>
      <c r="C443" s="21"/>
      <c r="D443" s="19"/>
      <c r="E443" s="19"/>
      <c r="F443" s="19"/>
      <c r="G443" s="26"/>
      <c r="H443" s="27"/>
      <c r="I443" s="28"/>
      <c r="J443" s="19"/>
      <c r="K443" s="28"/>
      <c r="L443" s="29" t="str">
        <f aca="false">IF(AC443="","",LEFT(AC443,LEN(AC443)-2))</f>
        <v/>
      </c>
      <c r="M443" s="30"/>
      <c r="N443" s="30"/>
      <c r="O443" s="32" t="str">
        <f aca="false">IF(TRIM(C443&amp;"")="","",RIGHT(SUBSTITUTE(SUBSTITUTE(C443&amp;""," ",""),"*",""),4))</f>
        <v/>
      </c>
      <c r="P443" s="32" t="n">
        <f aca="false">IF(O443="",0,IFERROR(MATCH(O443,Vans!$D$2:$D$51,0),IFERROR(MATCH(VALUE(O443),Vans!$D$2:$D$51,0),0)))</f>
        <v>0</v>
      </c>
      <c r="Q443" s="32" t="str">
        <f aca="false">IF(P443=0,"",INDEX(Vans!$A$2:$A$51,P443)&amp;"")</f>
        <v/>
      </c>
      <c r="R443" s="32" t="str">
        <f aca="false">IF(A443="","",IF(TRIM(D443&amp;"")&lt;&gt;"",SUBSTITUTE(UPPER(TRIM(D443&amp;""))," ",""),SUBSTITUTE(UPPER(Q443)," ","")))</f>
        <v/>
      </c>
      <c r="S443" s="32" t="n">
        <f aca="false">IF(R443="",0,IFERROR(MATCH(R443,Vans!$G$2:$G$51,0),0))</f>
        <v>0</v>
      </c>
      <c r="T443" s="32" t="str">
        <f aca="false">IF(S443=0,"",INDEX(Vans!$B$2:$B$51,S443)&amp;"")</f>
        <v/>
      </c>
      <c r="U443" s="32" t="str">
        <f aca="false">IF(S443=0,"",INDEX(Vans!$C$2:$C$51,S443))</f>
        <v/>
      </c>
      <c r="V443" s="32" t="str">
        <f aca="false">IF(TRIM(F443&amp;"")="","",IF(ISNUMBER(SEARCH("adblue",F443)),"AdBlue",IF(OR(ISNUMBER(SEARCH("diesel",F443)),ISNUMBER(SEARCH("derv",F443)),ISNUMBER(SEARCH("ulsd",F443))),"Diesel",IF(OR(ISNUMBER(SEARCH("unleaded",F443)),ISNUMBER(SEARCH("petrol",F443)),ISNUMBER(SEARCH("ulp",F443))),"Petrol",IF(OR(ISNUMBER(SEARCH("electric",F443)),ISNUMBER(SEARCH("charg",F443)),ISNUMBER(SEARCH("kwh",F443))),"Electric","Other")))))</f>
        <v/>
      </c>
      <c r="W443" s="34" t="str">
        <f aca="false">IF(TRIM(B443&amp;"")&lt;&gt;"",IFERROR(MOD(B443*1,1),""),IF(A443="","",IFERROR(IF(MOD(A443*1,1)&gt;0,MOD(A443*1,1),""),"")))</f>
        <v/>
      </c>
      <c r="X443" s="35" t="str">
        <f aca="false">IF(A443="","",IFERROR(INT(A443*1),""))</f>
        <v/>
      </c>
      <c r="Y443" s="32" t="str">
        <f aca="false">IF(OR(X443="",NOT(OR(V443="Diesel",V443="Petrol"))),"",MAX(IF(O443="",0,COUNTIFS($O$2:$O$501,O443,$X$2:$X$501,X443,$V$2:$V$501,"Diesel")+COUNTIFS($O$2:$O$501,O443,$X$2:$X$501,X443,$V$2:$V$501,"Petrol")),IF(R443="",0,COUNTIFS($R$2:$R$501,R443,$X$2:$X$501,X443,$V$2:$V$501,"Diesel")+COUNTIFS($R$2:$R$501,R443,$X$2:$X$501,X443,$V$2:$V$501,"Petrol"))))</f>
        <v/>
      </c>
      <c r="Z443" s="32" t="str">
        <f aca="false">IF(OR(R443="",TRIM(I443&amp;"")="",NOT(OR(V443="Diesel",V443="Petrol"))),"",IFERROR(_xlfn.MAXIFS($I$2:$I$501,$R$2:$R$501,R443,$I$2:$I$501,"&lt;"&amp;I443,$V$2:$V$501,"&lt;&gt;AdBlue",$V$2:$V$501,"&lt;&gt;Other"),""))</f>
        <v/>
      </c>
      <c r="AA443" s="32" t="str">
        <f aca="false">IF(OR(Z443="",N(Z443)=0),"",I443-Z443)</f>
        <v/>
      </c>
      <c r="AB443" s="32" t="str">
        <f aca="false">IF(OR(R443="",TRIM(I443&amp;"")="",X443=""),"",IFERROR(_xlfn.MAXIFS($I$2:$I$501,$R$2:$R$501,R443,$X$2:$X$501,"&lt;"&amp;X443),""))</f>
        <v/>
      </c>
      <c r="AC443" s="32" t="str">
        <f aca="false">IF(V443="Other","Not fuel, ","")&amp;IFERROR(IF(AND(T443&lt;&gt;"",OR(AND(V443="Diesel",T443&lt;&gt;"Diesel"),AND(V443="Petrol",T443&lt;&gt;"Petrol",T443&lt;&gt;"Plug-in hybrid"),AND(V443="Electric",T443&lt;&gt;"Electric",T443&lt;&gt;"Plug-in hybrid"))),"Wrong fuel for this van, ",""),"")&amp;IFERROR(IF(AND(OR(V443="Diesel",V443="Petrol"),N(U443)&gt;0,G443*1&gt;N(U443)*(1+TankMargin)),"More than the tank holds, ",""),"")&amp;IF(AND(TRIM(D443&amp;"")&lt;&gt;"",Q443&lt;&gt;"",SUBSTITUTE(UPPER(Q443)," ","")&lt;&gt;R443),"Card used in another van, ","")&amp;IF(AND(TRIM(D443&amp;"")&lt;&gt;"",S443=0),"Not one of your vans, ","")&amp;IF(AND(A443&lt;&gt;"",R443="",O443&lt;&gt;"",P443=0),"Card not on your Vans list, ","")&amp;IF(N(Y443)&gt;1,"Filled twice that day, ","")&amp;IFERROR(IF(AND(AA443&lt;&gt;"",AA443&lt;MinMiles),"Only "&amp;TEXT(AA443,"#,##0")&amp;" miles since the previous fill, ",""),"")&amp;IFERROR(IF(AND(AB443&lt;&gt;"",N(AB443)&gt;0,I443*1&lt;N(AB443)),"Pump mileage lower than before, ",""),"")&amp;IFERROR(IF(AND(TRIM(I443&amp;"")&lt;&gt;"",TRIM(K443&amp;"")&lt;&gt;"",ABS(I443*1-K443*1)&gt;MileTolerance),"Pump mileage off from the odometer, ",""),"")&amp;IF(J443="No","No receipt from the driver, ","")&amp;IFERROR(IF(AND(W443&lt;&gt;"",OR(W443&lt;DayStart,W443&gt;DayEnd)),"Outside working hours, ",""),"")&amp;IFERROR(IF(AND(X443&lt;&gt;"",WEEKDAY(X443,2)=6,FlagSat="Yes"),"Saturday, ",""),"")&amp;IFERROR(IF(AND(X443&lt;&gt;"",WEEKDAY(X443,2)=7,FlagSun="Yes"),"Sunday, ",""),"")&amp;IF(AND(FlagPremium="Yes",OR(V443="Diesel",V443="Petrol"),OR(ISNUMBER(SEARCH("super",F443)),ISNUMBER(SEARCH("premium",F443)),ISNUMBER(SEARCH("ultimate",F443)),ISNUMBER(SEARCH("v-power",F443)),ISNUMBER(SEARCH("momentum",F443)),ISNUMBER(SEARCH("supreme",F443)))),"Premium fuel, ","")</f>
        <v/>
      </c>
      <c r="AD443" s="32" t="n">
        <f aca="false">IF(AC443="",0,1)</f>
        <v>0</v>
      </c>
      <c r="AE443" s="32" t="n">
        <f aca="false">IF(A443="",0,1)</f>
        <v>0</v>
      </c>
    </row>
    <row r="444" customFormat="false" ht="15" hidden="false" customHeight="false" outlineLevel="0" collapsed="false">
      <c r="A444" s="24"/>
      <c r="B444" s="25"/>
      <c r="C444" s="21"/>
      <c r="D444" s="19"/>
      <c r="E444" s="19"/>
      <c r="F444" s="19"/>
      <c r="G444" s="26"/>
      <c r="H444" s="27"/>
      <c r="I444" s="28"/>
      <c r="J444" s="19"/>
      <c r="K444" s="28"/>
      <c r="L444" s="29" t="str">
        <f aca="false">IF(AC444="","",LEFT(AC444,LEN(AC444)-2))</f>
        <v/>
      </c>
      <c r="M444" s="30"/>
      <c r="N444" s="30"/>
      <c r="O444" s="32" t="str">
        <f aca="false">IF(TRIM(C444&amp;"")="","",RIGHT(SUBSTITUTE(SUBSTITUTE(C444&amp;""," ",""),"*",""),4))</f>
        <v/>
      </c>
      <c r="P444" s="32" t="n">
        <f aca="false">IF(O444="",0,IFERROR(MATCH(O444,Vans!$D$2:$D$51,0),IFERROR(MATCH(VALUE(O444),Vans!$D$2:$D$51,0),0)))</f>
        <v>0</v>
      </c>
      <c r="Q444" s="32" t="str">
        <f aca="false">IF(P444=0,"",INDEX(Vans!$A$2:$A$51,P444)&amp;"")</f>
        <v/>
      </c>
      <c r="R444" s="32" t="str">
        <f aca="false">IF(A444="","",IF(TRIM(D444&amp;"")&lt;&gt;"",SUBSTITUTE(UPPER(TRIM(D444&amp;""))," ",""),SUBSTITUTE(UPPER(Q444)," ","")))</f>
        <v/>
      </c>
      <c r="S444" s="32" t="n">
        <f aca="false">IF(R444="",0,IFERROR(MATCH(R444,Vans!$G$2:$G$51,0),0))</f>
        <v>0</v>
      </c>
      <c r="T444" s="32" t="str">
        <f aca="false">IF(S444=0,"",INDEX(Vans!$B$2:$B$51,S444)&amp;"")</f>
        <v/>
      </c>
      <c r="U444" s="32" t="str">
        <f aca="false">IF(S444=0,"",INDEX(Vans!$C$2:$C$51,S444))</f>
        <v/>
      </c>
      <c r="V444" s="32" t="str">
        <f aca="false">IF(TRIM(F444&amp;"")="","",IF(ISNUMBER(SEARCH("adblue",F444)),"AdBlue",IF(OR(ISNUMBER(SEARCH("diesel",F444)),ISNUMBER(SEARCH("derv",F444)),ISNUMBER(SEARCH("ulsd",F444))),"Diesel",IF(OR(ISNUMBER(SEARCH("unleaded",F444)),ISNUMBER(SEARCH("petrol",F444)),ISNUMBER(SEARCH("ulp",F444))),"Petrol",IF(OR(ISNUMBER(SEARCH("electric",F444)),ISNUMBER(SEARCH("charg",F444)),ISNUMBER(SEARCH("kwh",F444))),"Electric","Other")))))</f>
        <v/>
      </c>
      <c r="W444" s="34" t="str">
        <f aca="false">IF(TRIM(B444&amp;"")&lt;&gt;"",IFERROR(MOD(B444*1,1),""),IF(A444="","",IFERROR(IF(MOD(A444*1,1)&gt;0,MOD(A444*1,1),""),"")))</f>
        <v/>
      </c>
      <c r="X444" s="35" t="str">
        <f aca="false">IF(A444="","",IFERROR(INT(A444*1),""))</f>
        <v/>
      </c>
      <c r="Y444" s="32" t="str">
        <f aca="false">IF(OR(X444="",NOT(OR(V444="Diesel",V444="Petrol"))),"",MAX(IF(O444="",0,COUNTIFS($O$2:$O$501,O444,$X$2:$X$501,X444,$V$2:$V$501,"Diesel")+COUNTIFS($O$2:$O$501,O444,$X$2:$X$501,X444,$V$2:$V$501,"Petrol")),IF(R444="",0,COUNTIFS($R$2:$R$501,R444,$X$2:$X$501,X444,$V$2:$V$501,"Diesel")+COUNTIFS($R$2:$R$501,R444,$X$2:$X$501,X444,$V$2:$V$501,"Petrol"))))</f>
        <v/>
      </c>
      <c r="Z444" s="32" t="str">
        <f aca="false">IF(OR(R444="",TRIM(I444&amp;"")="",NOT(OR(V444="Diesel",V444="Petrol"))),"",IFERROR(_xlfn.MAXIFS($I$2:$I$501,$R$2:$R$501,R444,$I$2:$I$501,"&lt;"&amp;I444,$V$2:$V$501,"&lt;&gt;AdBlue",$V$2:$V$501,"&lt;&gt;Other"),""))</f>
        <v/>
      </c>
      <c r="AA444" s="32" t="str">
        <f aca="false">IF(OR(Z444="",N(Z444)=0),"",I444-Z444)</f>
        <v/>
      </c>
      <c r="AB444" s="32" t="str">
        <f aca="false">IF(OR(R444="",TRIM(I444&amp;"")="",X444=""),"",IFERROR(_xlfn.MAXIFS($I$2:$I$501,$R$2:$R$501,R444,$X$2:$X$501,"&lt;"&amp;X444),""))</f>
        <v/>
      </c>
      <c r="AC444" s="32" t="str">
        <f aca="false">IF(V444="Other","Not fuel, ","")&amp;IFERROR(IF(AND(T444&lt;&gt;"",OR(AND(V444="Diesel",T444&lt;&gt;"Diesel"),AND(V444="Petrol",T444&lt;&gt;"Petrol",T444&lt;&gt;"Plug-in hybrid"),AND(V444="Electric",T444&lt;&gt;"Electric",T444&lt;&gt;"Plug-in hybrid"))),"Wrong fuel for this van, ",""),"")&amp;IFERROR(IF(AND(OR(V444="Diesel",V444="Petrol"),N(U444)&gt;0,G444*1&gt;N(U444)*(1+TankMargin)),"More than the tank holds, ",""),"")&amp;IF(AND(TRIM(D444&amp;"")&lt;&gt;"",Q444&lt;&gt;"",SUBSTITUTE(UPPER(Q444)," ","")&lt;&gt;R444),"Card used in another van, ","")&amp;IF(AND(TRIM(D444&amp;"")&lt;&gt;"",S444=0),"Not one of your vans, ","")&amp;IF(AND(A444&lt;&gt;"",R444="",O444&lt;&gt;"",P444=0),"Card not on your Vans list, ","")&amp;IF(N(Y444)&gt;1,"Filled twice that day, ","")&amp;IFERROR(IF(AND(AA444&lt;&gt;"",AA444&lt;MinMiles),"Only "&amp;TEXT(AA444,"#,##0")&amp;" miles since the previous fill, ",""),"")&amp;IFERROR(IF(AND(AB444&lt;&gt;"",N(AB444)&gt;0,I444*1&lt;N(AB444)),"Pump mileage lower than before, ",""),"")&amp;IFERROR(IF(AND(TRIM(I444&amp;"")&lt;&gt;"",TRIM(K444&amp;"")&lt;&gt;"",ABS(I444*1-K444*1)&gt;MileTolerance),"Pump mileage off from the odometer, ",""),"")&amp;IF(J444="No","No receipt from the driver, ","")&amp;IFERROR(IF(AND(W444&lt;&gt;"",OR(W444&lt;DayStart,W444&gt;DayEnd)),"Outside working hours, ",""),"")&amp;IFERROR(IF(AND(X444&lt;&gt;"",WEEKDAY(X444,2)=6,FlagSat="Yes"),"Saturday, ",""),"")&amp;IFERROR(IF(AND(X444&lt;&gt;"",WEEKDAY(X444,2)=7,FlagSun="Yes"),"Sunday, ",""),"")&amp;IF(AND(FlagPremium="Yes",OR(V444="Diesel",V444="Petrol"),OR(ISNUMBER(SEARCH("super",F444)),ISNUMBER(SEARCH("premium",F444)),ISNUMBER(SEARCH("ultimate",F444)),ISNUMBER(SEARCH("v-power",F444)),ISNUMBER(SEARCH("momentum",F444)),ISNUMBER(SEARCH("supreme",F444)))),"Premium fuel, ","")</f>
        <v/>
      </c>
      <c r="AD444" s="32" t="n">
        <f aca="false">IF(AC444="",0,1)</f>
        <v>0</v>
      </c>
      <c r="AE444" s="32" t="n">
        <f aca="false">IF(A444="",0,1)</f>
        <v>0</v>
      </c>
    </row>
    <row r="445" customFormat="false" ht="15" hidden="false" customHeight="false" outlineLevel="0" collapsed="false">
      <c r="A445" s="24"/>
      <c r="B445" s="25"/>
      <c r="C445" s="21"/>
      <c r="D445" s="19"/>
      <c r="E445" s="19"/>
      <c r="F445" s="19"/>
      <c r="G445" s="26"/>
      <c r="H445" s="27"/>
      <c r="I445" s="28"/>
      <c r="J445" s="19"/>
      <c r="K445" s="28"/>
      <c r="L445" s="29" t="str">
        <f aca="false">IF(AC445="","",LEFT(AC445,LEN(AC445)-2))</f>
        <v/>
      </c>
      <c r="M445" s="30"/>
      <c r="N445" s="30"/>
      <c r="O445" s="32" t="str">
        <f aca="false">IF(TRIM(C445&amp;"")="","",RIGHT(SUBSTITUTE(SUBSTITUTE(C445&amp;""," ",""),"*",""),4))</f>
        <v/>
      </c>
      <c r="P445" s="32" t="n">
        <f aca="false">IF(O445="",0,IFERROR(MATCH(O445,Vans!$D$2:$D$51,0),IFERROR(MATCH(VALUE(O445),Vans!$D$2:$D$51,0),0)))</f>
        <v>0</v>
      </c>
      <c r="Q445" s="32" t="str">
        <f aca="false">IF(P445=0,"",INDEX(Vans!$A$2:$A$51,P445)&amp;"")</f>
        <v/>
      </c>
      <c r="R445" s="32" t="str">
        <f aca="false">IF(A445="","",IF(TRIM(D445&amp;"")&lt;&gt;"",SUBSTITUTE(UPPER(TRIM(D445&amp;""))," ",""),SUBSTITUTE(UPPER(Q445)," ","")))</f>
        <v/>
      </c>
      <c r="S445" s="32" t="n">
        <f aca="false">IF(R445="",0,IFERROR(MATCH(R445,Vans!$G$2:$G$51,0),0))</f>
        <v>0</v>
      </c>
      <c r="T445" s="32" t="str">
        <f aca="false">IF(S445=0,"",INDEX(Vans!$B$2:$B$51,S445)&amp;"")</f>
        <v/>
      </c>
      <c r="U445" s="32" t="str">
        <f aca="false">IF(S445=0,"",INDEX(Vans!$C$2:$C$51,S445))</f>
        <v/>
      </c>
      <c r="V445" s="32" t="str">
        <f aca="false">IF(TRIM(F445&amp;"")="","",IF(ISNUMBER(SEARCH("adblue",F445)),"AdBlue",IF(OR(ISNUMBER(SEARCH("diesel",F445)),ISNUMBER(SEARCH("derv",F445)),ISNUMBER(SEARCH("ulsd",F445))),"Diesel",IF(OR(ISNUMBER(SEARCH("unleaded",F445)),ISNUMBER(SEARCH("petrol",F445)),ISNUMBER(SEARCH("ulp",F445))),"Petrol",IF(OR(ISNUMBER(SEARCH("electric",F445)),ISNUMBER(SEARCH("charg",F445)),ISNUMBER(SEARCH("kwh",F445))),"Electric","Other")))))</f>
        <v/>
      </c>
      <c r="W445" s="34" t="str">
        <f aca="false">IF(TRIM(B445&amp;"")&lt;&gt;"",IFERROR(MOD(B445*1,1),""),IF(A445="","",IFERROR(IF(MOD(A445*1,1)&gt;0,MOD(A445*1,1),""),"")))</f>
        <v/>
      </c>
      <c r="X445" s="35" t="str">
        <f aca="false">IF(A445="","",IFERROR(INT(A445*1),""))</f>
        <v/>
      </c>
      <c r="Y445" s="32" t="str">
        <f aca="false">IF(OR(X445="",NOT(OR(V445="Diesel",V445="Petrol"))),"",MAX(IF(O445="",0,COUNTIFS($O$2:$O$501,O445,$X$2:$X$501,X445,$V$2:$V$501,"Diesel")+COUNTIFS($O$2:$O$501,O445,$X$2:$X$501,X445,$V$2:$V$501,"Petrol")),IF(R445="",0,COUNTIFS($R$2:$R$501,R445,$X$2:$X$501,X445,$V$2:$V$501,"Diesel")+COUNTIFS($R$2:$R$501,R445,$X$2:$X$501,X445,$V$2:$V$501,"Petrol"))))</f>
        <v/>
      </c>
      <c r="Z445" s="32" t="str">
        <f aca="false">IF(OR(R445="",TRIM(I445&amp;"")="",NOT(OR(V445="Diesel",V445="Petrol"))),"",IFERROR(_xlfn.MAXIFS($I$2:$I$501,$R$2:$R$501,R445,$I$2:$I$501,"&lt;"&amp;I445,$V$2:$V$501,"&lt;&gt;AdBlue",$V$2:$V$501,"&lt;&gt;Other"),""))</f>
        <v/>
      </c>
      <c r="AA445" s="32" t="str">
        <f aca="false">IF(OR(Z445="",N(Z445)=0),"",I445-Z445)</f>
        <v/>
      </c>
      <c r="AB445" s="32" t="str">
        <f aca="false">IF(OR(R445="",TRIM(I445&amp;"")="",X445=""),"",IFERROR(_xlfn.MAXIFS($I$2:$I$501,$R$2:$R$501,R445,$X$2:$X$501,"&lt;"&amp;X445),""))</f>
        <v/>
      </c>
      <c r="AC445" s="32" t="str">
        <f aca="false">IF(V445="Other","Not fuel, ","")&amp;IFERROR(IF(AND(T445&lt;&gt;"",OR(AND(V445="Diesel",T445&lt;&gt;"Diesel"),AND(V445="Petrol",T445&lt;&gt;"Petrol",T445&lt;&gt;"Plug-in hybrid"),AND(V445="Electric",T445&lt;&gt;"Electric",T445&lt;&gt;"Plug-in hybrid"))),"Wrong fuel for this van, ",""),"")&amp;IFERROR(IF(AND(OR(V445="Diesel",V445="Petrol"),N(U445)&gt;0,G445*1&gt;N(U445)*(1+TankMargin)),"More than the tank holds, ",""),"")&amp;IF(AND(TRIM(D445&amp;"")&lt;&gt;"",Q445&lt;&gt;"",SUBSTITUTE(UPPER(Q445)," ","")&lt;&gt;R445),"Card used in another van, ","")&amp;IF(AND(TRIM(D445&amp;"")&lt;&gt;"",S445=0),"Not one of your vans, ","")&amp;IF(AND(A445&lt;&gt;"",R445="",O445&lt;&gt;"",P445=0),"Card not on your Vans list, ","")&amp;IF(N(Y445)&gt;1,"Filled twice that day, ","")&amp;IFERROR(IF(AND(AA445&lt;&gt;"",AA445&lt;MinMiles),"Only "&amp;TEXT(AA445,"#,##0")&amp;" miles since the previous fill, ",""),"")&amp;IFERROR(IF(AND(AB445&lt;&gt;"",N(AB445)&gt;0,I445*1&lt;N(AB445)),"Pump mileage lower than before, ",""),"")&amp;IFERROR(IF(AND(TRIM(I445&amp;"")&lt;&gt;"",TRIM(K445&amp;"")&lt;&gt;"",ABS(I445*1-K445*1)&gt;MileTolerance),"Pump mileage off from the odometer, ",""),"")&amp;IF(J445="No","No receipt from the driver, ","")&amp;IFERROR(IF(AND(W445&lt;&gt;"",OR(W445&lt;DayStart,W445&gt;DayEnd)),"Outside working hours, ",""),"")&amp;IFERROR(IF(AND(X445&lt;&gt;"",WEEKDAY(X445,2)=6,FlagSat="Yes"),"Saturday, ",""),"")&amp;IFERROR(IF(AND(X445&lt;&gt;"",WEEKDAY(X445,2)=7,FlagSun="Yes"),"Sunday, ",""),"")&amp;IF(AND(FlagPremium="Yes",OR(V445="Diesel",V445="Petrol"),OR(ISNUMBER(SEARCH("super",F445)),ISNUMBER(SEARCH("premium",F445)),ISNUMBER(SEARCH("ultimate",F445)),ISNUMBER(SEARCH("v-power",F445)),ISNUMBER(SEARCH("momentum",F445)),ISNUMBER(SEARCH("supreme",F445)))),"Premium fuel, ","")</f>
        <v/>
      </c>
      <c r="AD445" s="32" t="n">
        <f aca="false">IF(AC445="",0,1)</f>
        <v>0</v>
      </c>
      <c r="AE445" s="32" t="n">
        <f aca="false">IF(A445="",0,1)</f>
        <v>0</v>
      </c>
    </row>
    <row r="446" customFormat="false" ht="15" hidden="false" customHeight="false" outlineLevel="0" collapsed="false">
      <c r="A446" s="24"/>
      <c r="B446" s="25"/>
      <c r="C446" s="21"/>
      <c r="D446" s="19"/>
      <c r="E446" s="19"/>
      <c r="F446" s="19"/>
      <c r="G446" s="26"/>
      <c r="H446" s="27"/>
      <c r="I446" s="28"/>
      <c r="J446" s="19"/>
      <c r="K446" s="28"/>
      <c r="L446" s="29" t="str">
        <f aca="false">IF(AC446="","",LEFT(AC446,LEN(AC446)-2))</f>
        <v/>
      </c>
      <c r="M446" s="30"/>
      <c r="N446" s="30"/>
      <c r="O446" s="32" t="str">
        <f aca="false">IF(TRIM(C446&amp;"")="","",RIGHT(SUBSTITUTE(SUBSTITUTE(C446&amp;""," ",""),"*",""),4))</f>
        <v/>
      </c>
      <c r="P446" s="32" t="n">
        <f aca="false">IF(O446="",0,IFERROR(MATCH(O446,Vans!$D$2:$D$51,0),IFERROR(MATCH(VALUE(O446),Vans!$D$2:$D$51,0),0)))</f>
        <v>0</v>
      </c>
      <c r="Q446" s="32" t="str">
        <f aca="false">IF(P446=0,"",INDEX(Vans!$A$2:$A$51,P446)&amp;"")</f>
        <v/>
      </c>
      <c r="R446" s="32" t="str">
        <f aca="false">IF(A446="","",IF(TRIM(D446&amp;"")&lt;&gt;"",SUBSTITUTE(UPPER(TRIM(D446&amp;""))," ",""),SUBSTITUTE(UPPER(Q446)," ","")))</f>
        <v/>
      </c>
      <c r="S446" s="32" t="n">
        <f aca="false">IF(R446="",0,IFERROR(MATCH(R446,Vans!$G$2:$G$51,0),0))</f>
        <v>0</v>
      </c>
      <c r="T446" s="32" t="str">
        <f aca="false">IF(S446=0,"",INDEX(Vans!$B$2:$B$51,S446)&amp;"")</f>
        <v/>
      </c>
      <c r="U446" s="32" t="str">
        <f aca="false">IF(S446=0,"",INDEX(Vans!$C$2:$C$51,S446))</f>
        <v/>
      </c>
      <c r="V446" s="32" t="str">
        <f aca="false">IF(TRIM(F446&amp;"")="","",IF(ISNUMBER(SEARCH("adblue",F446)),"AdBlue",IF(OR(ISNUMBER(SEARCH("diesel",F446)),ISNUMBER(SEARCH("derv",F446)),ISNUMBER(SEARCH("ulsd",F446))),"Diesel",IF(OR(ISNUMBER(SEARCH("unleaded",F446)),ISNUMBER(SEARCH("petrol",F446)),ISNUMBER(SEARCH("ulp",F446))),"Petrol",IF(OR(ISNUMBER(SEARCH("electric",F446)),ISNUMBER(SEARCH("charg",F446)),ISNUMBER(SEARCH("kwh",F446))),"Electric","Other")))))</f>
        <v/>
      </c>
      <c r="W446" s="34" t="str">
        <f aca="false">IF(TRIM(B446&amp;"")&lt;&gt;"",IFERROR(MOD(B446*1,1),""),IF(A446="","",IFERROR(IF(MOD(A446*1,1)&gt;0,MOD(A446*1,1),""),"")))</f>
        <v/>
      </c>
      <c r="X446" s="35" t="str">
        <f aca="false">IF(A446="","",IFERROR(INT(A446*1),""))</f>
        <v/>
      </c>
      <c r="Y446" s="32" t="str">
        <f aca="false">IF(OR(X446="",NOT(OR(V446="Diesel",V446="Petrol"))),"",MAX(IF(O446="",0,COUNTIFS($O$2:$O$501,O446,$X$2:$X$501,X446,$V$2:$V$501,"Diesel")+COUNTIFS($O$2:$O$501,O446,$X$2:$X$501,X446,$V$2:$V$501,"Petrol")),IF(R446="",0,COUNTIFS($R$2:$R$501,R446,$X$2:$X$501,X446,$V$2:$V$501,"Diesel")+COUNTIFS($R$2:$R$501,R446,$X$2:$X$501,X446,$V$2:$V$501,"Petrol"))))</f>
        <v/>
      </c>
      <c r="Z446" s="32" t="str">
        <f aca="false">IF(OR(R446="",TRIM(I446&amp;"")="",NOT(OR(V446="Diesel",V446="Petrol"))),"",IFERROR(_xlfn.MAXIFS($I$2:$I$501,$R$2:$R$501,R446,$I$2:$I$501,"&lt;"&amp;I446,$V$2:$V$501,"&lt;&gt;AdBlue",$V$2:$V$501,"&lt;&gt;Other"),""))</f>
        <v/>
      </c>
      <c r="AA446" s="32" t="str">
        <f aca="false">IF(OR(Z446="",N(Z446)=0),"",I446-Z446)</f>
        <v/>
      </c>
      <c r="AB446" s="32" t="str">
        <f aca="false">IF(OR(R446="",TRIM(I446&amp;"")="",X446=""),"",IFERROR(_xlfn.MAXIFS($I$2:$I$501,$R$2:$R$501,R446,$X$2:$X$501,"&lt;"&amp;X446),""))</f>
        <v/>
      </c>
      <c r="AC446" s="32" t="str">
        <f aca="false">IF(V446="Other","Not fuel, ","")&amp;IFERROR(IF(AND(T446&lt;&gt;"",OR(AND(V446="Diesel",T446&lt;&gt;"Diesel"),AND(V446="Petrol",T446&lt;&gt;"Petrol",T446&lt;&gt;"Plug-in hybrid"),AND(V446="Electric",T446&lt;&gt;"Electric",T446&lt;&gt;"Plug-in hybrid"))),"Wrong fuel for this van, ",""),"")&amp;IFERROR(IF(AND(OR(V446="Diesel",V446="Petrol"),N(U446)&gt;0,G446*1&gt;N(U446)*(1+TankMargin)),"More than the tank holds, ",""),"")&amp;IF(AND(TRIM(D446&amp;"")&lt;&gt;"",Q446&lt;&gt;"",SUBSTITUTE(UPPER(Q446)," ","")&lt;&gt;R446),"Card used in another van, ","")&amp;IF(AND(TRIM(D446&amp;"")&lt;&gt;"",S446=0),"Not one of your vans, ","")&amp;IF(AND(A446&lt;&gt;"",R446="",O446&lt;&gt;"",P446=0),"Card not on your Vans list, ","")&amp;IF(N(Y446)&gt;1,"Filled twice that day, ","")&amp;IFERROR(IF(AND(AA446&lt;&gt;"",AA446&lt;MinMiles),"Only "&amp;TEXT(AA446,"#,##0")&amp;" miles since the previous fill, ",""),"")&amp;IFERROR(IF(AND(AB446&lt;&gt;"",N(AB446)&gt;0,I446*1&lt;N(AB446)),"Pump mileage lower than before, ",""),"")&amp;IFERROR(IF(AND(TRIM(I446&amp;"")&lt;&gt;"",TRIM(K446&amp;"")&lt;&gt;"",ABS(I446*1-K446*1)&gt;MileTolerance),"Pump mileage off from the odometer, ",""),"")&amp;IF(J446="No","No receipt from the driver, ","")&amp;IFERROR(IF(AND(W446&lt;&gt;"",OR(W446&lt;DayStart,W446&gt;DayEnd)),"Outside working hours, ",""),"")&amp;IFERROR(IF(AND(X446&lt;&gt;"",WEEKDAY(X446,2)=6,FlagSat="Yes"),"Saturday, ",""),"")&amp;IFERROR(IF(AND(X446&lt;&gt;"",WEEKDAY(X446,2)=7,FlagSun="Yes"),"Sunday, ",""),"")&amp;IF(AND(FlagPremium="Yes",OR(V446="Diesel",V446="Petrol"),OR(ISNUMBER(SEARCH("super",F446)),ISNUMBER(SEARCH("premium",F446)),ISNUMBER(SEARCH("ultimate",F446)),ISNUMBER(SEARCH("v-power",F446)),ISNUMBER(SEARCH("momentum",F446)),ISNUMBER(SEARCH("supreme",F446)))),"Premium fuel, ","")</f>
        <v/>
      </c>
      <c r="AD446" s="32" t="n">
        <f aca="false">IF(AC446="",0,1)</f>
        <v>0</v>
      </c>
      <c r="AE446" s="32" t="n">
        <f aca="false">IF(A446="",0,1)</f>
        <v>0</v>
      </c>
    </row>
    <row r="447" customFormat="false" ht="15" hidden="false" customHeight="false" outlineLevel="0" collapsed="false">
      <c r="A447" s="24"/>
      <c r="B447" s="25"/>
      <c r="C447" s="21"/>
      <c r="D447" s="19"/>
      <c r="E447" s="19"/>
      <c r="F447" s="19"/>
      <c r="G447" s="26"/>
      <c r="H447" s="27"/>
      <c r="I447" s="28"/>
      <c r="J447" s="19"/>
      <c r="K447" s="28"/>
      <c r="L447" s="29" t="str">
        <f aca="false">IF(AC447="","",LEFT(AC447,LEN(AC447)-2))</f>
        <v/>
      </c>
      <c r="M447" s="30"/>
      <c r="N447" s="30"/>
      <c r="O447" s="32" t="str">
        <f aca="false">IF(TRIM(C447&amp;"")="","",RIGHT(SUBSTITUTE(SUBSTITUTE(C447&amp;""," ",""),"*",""),4))</f>
        <v/>
      </c>
      <c r="P447" s="32" t="n">
        <f aca="false">IF(O447="",0,IFERROR(MATCH(O447,Vans!$D$2:$D$51,0),IFERROR(MATCH(VALUE(O447),Vans!$D$2:$D$51,0),0)))</f>
        <v>0</v>
      </c>
      <c r="Q447" s="32" t="str">
        <f aca="false">IF(P447=0,"",INDEX(Vans!$A$2:$A$51,P447)&amp;"")</f>
        <v/>
      </c>
      <c r="R447" s="32" t="str">
        <f aca="false">IF(A447="","",IF(TRIM(D447&amp;"")&lt;&gt;"",SUBSTITUTE(UPPER(TRIM(D447&amp;""))," ",""),SUBSTITUTE(UPPER(Q447)," ","")))</f>
        <v/>
      </c>
      <c r="S447" s="32" t="n">
        <f aca="false">IF(R447="",0,IFERROR(MATCH(R447,Vans!$G$2:$G$51,0),0))</f>
        <v>0</v>
      </c>
      <c r="T447" s="32" t="str">
        <f aca="false">IF(S447=0,"",INDEX(Vans!$B$2:$B$51,S447)&amp;"")</f>
        <v/>
      </c>
      <c r="U447" s="32" t="str">
        <f aca="false">IF(S447=0,"",INDEX(Vans!$C$2:$C$51,S447))</f>
        <v/>
      </c>
      <c r="V447" s="32" t="str">
        <f aca="false">IF(TRIM(F447&amp;"")="","",IF(ISNUMBER(SEARCH("adblue",F447)),"AdBlue",IF(OR(ISNUMBER(SEARCH("diesel",F447)),ISNUMBER(SEARCH("derv",F447)),ISNUMBER(SEARCH("ulsd",F447))),"Diesel",IF(OR(ISNUMBER(SEARCH("unleaded",F447)),ISNUMBER(SEARCH("petrol",F447)),ISNUMBER(SEARCH("ulp",F447))),"Petrol",IF(OR(ISNUMBER(SEARCH("electric",F447)),ISNUMBER(SEARCH("charg",F447)),ISNUMBER(SEARCH("kwh",F447))),"Electric","Other")))))</f>
        <v/>
      </c>
      <c r="W447" s="34" t="str">
        <f aca="false">IF(TRIM(B447&amp;"")&lt;&gt;"",IFERROR(MOD(B447*1,1),""),IF(A447="","",IFERROR(IF(MOD(A447*1,1)&gt;0,MOD(A447*1,1),""),"")))</f>
        <v/>
      </c>
      <c r="X447" s="35" t="str">
        <f aca="false">IF(A447="","",IFERROR(INT(A447*1),""))</f>
        <v/>
      </c>
      <c r="Y447" s="32" t="str">
        <f aca="false">IF(OR(X447="",NOT(OR(V447="Diesel",V447="Petrol"))),"",MAX(IF(O447="",0,COUNTIFS($O$2:$O$501,O447,$X$2:$X$501,X447,$V$2:$V$501,"Diesel")+COUNTIFS($O$2:$O$501,O447,$X$2:$X$501,X447,$V$2:$V$501,"Petrol")),IF(R447="",0,COUNTIFS($R$2:$R$501,R447,$X$2:$X$501,X447,$V$2:$V$501,"Diesel")+COUNTIFS($R$2:$R$501,R447,$X$2:$X$501,X447,$V$2:$V$501,"Petrol"))))</f>
        <v/>
      </c>
      <c r="Z447" s="32" t="str">
        <f aca="false">IF(OR(R447="",TRIM(I447&amp;"")="",NOT(OR(V447="Diesel",V447="Petrol"))),"",IFERROR(_xlfn.MAXIFS($I$2:$I$501,$R$2:$R$501,R447,$I$2:$I$501,"&lt;"&amp;I447,$V$2:$V$501,"&lt;&gt;AdBlue",$V$2:$V$501,"&lt;&gt;Other"),""))</f>
        <v/>
      </c>
      <c r="AA447" s="32" t="str">
        <f aca="false">IF(OR(Z447="",N(Z447)=0),"",I447-Z447)</f>
        <v/>
      </c>
      <c r="AB447" s="32" t="str">
        <f aca="false">IF(OR(R447="",TRIM(I447&amp;"")="",X447=""),"",IFERROR(_xlfn.MAXIFS($I$2:$I$501,$R$2:$R$501,R447,$X$2:$X$501,"&lt;"&amp;X447),""))</f>
        <v/>
      </c>
      <c r="AC447" s="32" t="str">
        <f aca="false">IF(V447="Other","Not fuel, ","")&amp;IFERROR(IF(AND(T447&lt;&gt;"",OR(AND(V447="Diesel",T447&lt;&gt;"Diesel"),AND(V447="Petrol",T447&lt;&gt;"Petrol",T447&lt;&gt;"Plug-in hybrid"),AND(V447="Electric",T447&lt;&gt;"Electric",T447&lt;&gt;"Plug-in hybrid"))),"Wrong fuel for this van, ",""),"")&amp;IFERROR(IF(AND(OR(V447="Diesel",V447="Petrol"),N(U447)&gt;0,G447*1&gt;N(U447)*(1+TankMargin)),"More than the tank holds, ",""),"")&amp;IF(AND(TRIM(D447&amp;"")&lt;&gt;"",Q447&lt;&gt;"",SUBSTITUTE(UPPER(Q447)," ","")&lt;&gt;R447),"Card used in another van, ","")&amp;IF(AND(TRIM(D447&amp;"")&lt;&gt;"",S447=0),"Not one of your vans, ","")&amp;IF(AND(A447&lt;&gt;"",R447="",O447&lt;&gt;"",P447=0),"Card not on your Vans list, ","")&amp;IF(N(Y447)&gt;1,"Filled twice that day, ","")&amp;IFERROR(IF(AND(AA447&lt;&gt;"",AA447&lt;MinMiles),"Only "&amp;TEXT(AA447,"#,##0")&amp;" miles since the previous fill, ",""),"")&amp;IFERROR(IF(AND(AB447&lt;&gt;"",N(AB447)&gt;0,I447*1&lt;N(AB447)),"Pump mileage lower than before, ",""),"")&amp;IFERROR(IF(AND(TRIM(I447&amp;"")&lt;&gt;"",TRIM(K447&amp;"")&lt;&gt;"",ABS(I447*1-K447*1)&gt;MileTolerance),"Pump mileage off from the odometer, ",""),"")&amp;IF(J447="No","No receipt from the driver, ","")&amp;IFERROR(IF(AND(W447&lt;&gt;"",OR(W447&lt;DayStart,W447&gt;DayEnd)),"Outside working hours, ",""),"")&amp;IFERROR(IF(AND(X447&lt;&gt;"",WEEKDAY(X447,2)=6,FlagSat="Yes"),"Saturday, ",""),"")&amp;IFERROR(IF(AND(X447&lt;&gt;"",WEEKDAY(X447,2)=7,FlagSun="Yes"),"Sunday, ",""),"")&amp;IF(AND(FlagPremium="Yes",OR(V447="Diesel",V447="Petrol"),OR(ISNUMBER(SEARCH("super",F447)),ISNUMBER(SEARCH("premium",F447)),ISNUMBER(SEARCH("ultimate",F447)),ISNUMBER(SEARCH("v-power",F447)),ISNUMBER(SEARCH("momentum",F447)),ISNUMBER(SEARCH("supreme",F447)))),"Premium fuel, ","")</f>
        <v/>
      </c>
      <c r="AD447" s="32" t="n">
        <f aca="false">IF(AC447="",0,1)</f>
        <v>0</v>
      </c>
      <c r="AE447" s="32" t="n">
        <f aca="false">IF(A447="",0,1)</f>
        <v>0</v>
      </c>
    </row>
    <row r="448" customFormat="false" ht="15" hidden="false" customHeight="false" outlineLevel="0" collapsed="false">
      <c r="A448" s="24"/>
      <c r="B448" s="25"/>
      <c r="C448" s="21"/>
      <c r="D448" s="19"/>
      <c r="E448" s="19"/>
      <c r="F448" s="19"/>
      <c r="G448" s="26"/>
      <c r="H448" s="27"/>
      <c r="I448" s="28"/>
      <c r="J448" s="19"/>
      <c r="K448" s="28"/>
      <c r="L448" s="29" t="str">
        <f aca="false">IF(AC448="","",LEFT(AC448,LEN(AC448)-2))</f>
        <v/>
      </c>
      <c r="M448" s="30"/>
      <c r="N448" s="30"/>
      <c r="O448" s="32" t="str">
        <f aca="false">IF(TRIM(C448&amp;"")="","",RIGHT(SUBSTITUTE(SUBSTITUTE(C448&amp;""," ",""),"*",""),4))</f>
        <v/>
      </c>
      <c r="P448" s="32" t="n">
        <f aca="false">IF(O448="",0,IFERROR(MATCH(O448,Vans!$D$2:$D$51,0),IFERROR(MATCH(VALUE(O448),Vans!$D$2:$D$51,0),0)))</f>
        <v>0</v>
      </c>
      <c r="Q448" s="32" t="str">
        <f aca="false">IF(P448=0,"",INDEX(Vans!$A$2:$A$51,P448)&amp;"")</f>
        <v/>
      </c>
      <c r="R448" s="32" t="str">
        <f aca="false">IF(A448="","",IF(TRIM(D448&amp;"")&lt;&gt;"",SUBSTITUTE(UPPER(TRIM(D448&amp;""))," ",""),SUBSTITUTE(UPPER(Q448)," ","")))</f>
        <v/>
      </c>
      <c r="S448" s="32" t="n">
        <f aca="false">IF(R448="",0,IFERROR(MATCH(R448,Vans!$G$2:$G$51,0),0))</f>
        <v>0</v>
      </c>
      <c r="T448" s="32" t="str">
        <f aca="false">IF(S448=0,"",INDEX(Vans!$B$2:$B$51,S448)&amp;"")</f>
        <v/>
      </c>
      <c r="U448" s="32" t="str">
        <f aca="false">IF(S448=0,"",INDEX(Vans!$C$2:$C$51,S448))</f>
        <v/>
      </c>
      <c r="V448" s="32" t="str">
        <f aca="false">IF(TRIM(F448&amp;"")="","",IF(ISNUMBER(SEARCH("adblue",F448)),"AdBlue",IF(OR(ISNUMBER(SEARCH("diesel",F448)),ISNUMBER(SEARCH("derv",F448)),ISNUMBER(SEARCH("ulsd",F448))),"Diesel",IF(OR(ISNUMBER(SEARCH("unleaded",F448)),ISNUMBER(SEARCH("petrol",F448)),ISNUMBER(SEARCH("ulp",F448))),"Petrol",IF(OR(ISNUMBER(SEARCH("electric",F448)),ISNUMBER(SEARCH("charg",F448)),ISNUMBER(SEARCH("kwh",F448))),"Electric","Other")))))</f>
        <v/>
      </c>
      <c r="W448" s="34" t="str">
        <f aca="false">IF(TRIM(B448&amp;"")&lt;&gt;"",IFERROR(MOD(B448*1,1),""),IF(A448="","",IFERROR(IF(MOD(A448*1,1)&gt;0,MOD(A448*1,1),""),"")))</f>
        <v/>
      </c>
      <c r="X448" s="35" t="str">
        <f aca="false">IF(A448="","",IFERROR(INT(A448*1),""))</f>
        <v/>
      </c>
      <c r="Y448" s="32" t="str">
        <f aca="false">IF(OR(X448="",NOT(OR(V448="Diesel",V448="Petrol"))),"",MAX(IF(O448="",0,COUNTIFS($O$2:$O$501,O448,$X$2:$X$501,X448,$V$2:$V$501,"Diesel")+COUNTIFS($O$2:$O$501,O448,$X$2:$X$501,X448,$V$2:$V$501,"Petrol")),IF(R448="",0,COUNTIFS($R$2:$R$501,R448,$X$2:$X$501,X448,$V$2:$V$501,"Diesel")+COUNTIFS($R$2:$R$501,R448,$X$2:$X$501,X448,$V$2:$V$501,"Petrol"))))</f>
        <v/>
      </c>
      <c r="Z448" s="32" t="str">
        <f aca="false">IF(OR(R448="",TRIM(I448&amp;"")="",NOT(OR(V448="Diesel",V448="Petrol"))),"",IFERROR(_xlfn.MAXIFS($I$2:$I$501,$R$2:$R$501,R448,$I$2:$I$501,"&lt;"&amp;I448,$V$2:$V$501,"&lt;&gt;AdBlue",$V$2:$V$501,"&lt;&gt;Other"),""))</f>
        <v/>
      </c>
      <c r="AA448" s="32" t="str">
        <f aca="false">IF(OR(Z448="",N(Z448)=0),"",I448-Z448)</f>
        <v/>
      </c>
      <c r="AB448" s="32" t="str">
        <f aca="false">IF(OR(R448="",TRIM(I448&amp;"")="",X448=""),"",IFERROR(_xlfn.MAXIFS($I$2:$I$501,$R$2:$R$501,R448,$X$2:$X$501,"&lt;"&amp;X448),""))</f>
        <v/>
      </c>
      <c r="AC448" s="32" t="str">
        <f aca="false">IF(V448="Other","Not fuel, ","")&amp;IFERROR(IF(AND(T448&lt;&gt;"",OR(AND(V448="Diesel",T448&lt;&gt;"Diesel"),AND(V448="Petrol",T448&lt;&gt;"Petrol",T448&lt;&gt;"Plug-in hybrid"),AND(V448="Electric",T448&lt;&gt;"Electric",T448&lt;&gt;"Plug-in hybrid"))),"Wrong fuel for this van, ",""),"")&amp;IFERROR(IF(AND(OR(V448="Diesel",V448="Petrol"),N(U448)&gt;0,G448*1&gt;N(U448)*(1+TankMargin)),"More than the tank holds, ",""),"")&amp;IF(AND(TRIM(D448&amp;"")&lt;&gt;"",Q448&lt;&gt;"",SUBSTITUTE(UPPER(Q448)," ","")&lt;&gt;R448),"Card used in another van, ","")&amp;IF(AND(TRIM(D448&amp;"")&lt;&gt;"",S448=0),"Not one of your vans, ","")&amp;IF(AND(A448&lt;&gt;"",R448="",O448&lt;&gt;"",P448=0),"Card not on your Vans list, ","")&amp;IF(N(Y448)&gt;1,"Filled twice that day, ","")&amp;IFERROR(IF(AND(AA448&lt;&gt;"",AA448&lt;MinMiles),"Only "&amp;TEXT(AA448,"#,##0")&amp;" miles since the previous fill, ",""),"")&amp;IFERROR(IF(AND(AB448&lt;&gt;"",N(AB448)&gt;0,I448*1&lt;N(AB448)),"Pump mileage lower than before, ",""),"")&amp;IFERROR(IF(AND(TRIM(I448&amp;"")&lt;&gt;"",TRIM(K448&amp;"")&lt;&gt;"",ABS(I448*1-K448*1)&gt;MileTolerance),"Pump mileage off from the odometer, ",""),"")&amp;IF(J448="No","No receipt from the driver, ","")&amp;IFERROR(IF(AND(W448&lt;&gt;"",OR(W448&lt;DayStart,W448&gt;DayEnd)),"Outside working hours, ",""),"")&amp;IFERROR(IF(AND(X448&lt;&gt;"",WEEKDAY(X448,2)=6,FlagSat="Yes"),"Saturday, ",""),"")&amp;IFERROR(IF(AND(X448&lt;&gt;"",WEEKDAY(X448,2)=7,FlagSun="Yes"),"Sunday, ",""),"")&amp;IF(AND(FlagPremium="Yes",OR(V448="Diesel",V448="Petrol"),OR(ISNUMBER(SEARCH("super",F448)),ISNUMBER(SEARCH("premium",F448)),ISNUMBER(SEARCH("ultimate",F448)),ISNUMBER(SEARCH("v-power",F448)),ISNUMBER(SEARCH("momentum",F448)),ISNUMBER(SEARCH("supreme",F448)))),"Premium fuel, ","")</f>
        <v/>
      </c>
      <c r="AD448" s="32" t="n">
        <f aca="false">IF(AC448="",0,1)</f>
        <v>0</v>
      </c>
      <c r="AE448" s="32" t="n">
        <f aca="false">IF(A448="",0,1)</f>
        <v>0</v>
      </c>
    </row>
    <row r="449" customFormat="false" ht="15" hidden="false" customHeight="false" outlineLevel="0" collapsed="false">
      <c r="A449" s="24"/>
      <c r="B449" s="25"/>
      <c r="C449" s="21"/>
      <c r="D449" s="19"/>
      <c r="E449" s="19"/>
      <c r="F449" s="19"/>
      <c r="G449" s="26"/>
      <c r="H449" s="27"/>
      <c r="I449" s="28"/>
      <c r="J449" s="19"/>
      <c r="K449" s="28"/>
      <c r="L449" s="29" t="str">
        <f aca="false">IF(AC449="","",LEFT(AC449,LEN(AC449)-2))</f>
        <v/>
      </c>
      <c r="M449" s="30"/>
      <c r="N449" s="30"/>
      <c r="O449" s="32" t="str">
        <f aca="false">IF(TRIM(C449&amp;"")="","",RIGHT(SUBSTITUTE(SUBSTITUTE(C449&amp;""," ",""),"*",""),4))</f>
        <v/>
      </c>
      <c r="P449" s="32" t="n">
        <f aca="false">IF(O449="",0,IFERROR(MATCH(O449,Vans!$D$2:$D$51,0),IFERROR(MATCH(VALUE(O449),Vans!$D$2:$D$51,0),0)))</f>
        <v>0</v>
      </c>
      <c r="Q449" s="32" t="str">
        <f aca="false">IF(P449=0,"",INDEX(Vans!$A$2:$A$51,P449)&amp;"")</f>
        <v/>
      </c>
      <c r="R449" s="32" t="str">
        <f aca="false">IF(A449="","",IF(TRIM(D449&amp;"")&lt;&gt;"",SUBSTITUTE(UPPER(TRIM(D449&amp;""))," ",""),SUBSTITUTE(UPPER(Q449)," ","")))</f>
        <v/>
      </c>
      <c r="S449" s="32" t="n">
        <f aca="false">IF(R449="",0,IFERROR(MATCH(R449,Vans!$G$2:$G$51,0),0))</f>
        <v>0</v>
      </c>
      <c r="T449" s="32" t="str">
        <f aca="false">IF(S449=0,"",INDEX(Vans!$B$2:$B$51,S449)&amp;"")</f>
        <v/>
      </c>
      <c r="U449" s="32" t="str">
        <f aca="false">IF(S449=0,"",INDEX(Vans!$C$2:$C$51,S449))</f>
        <v/>
      </c>
      <c r="V449" s="32" t="str">
        <f aca="false">IF(TRIM(F449&amp;"")="","",IF(ISNUMBER(SEARCH("adblue",F449)),"AdBlue",IF(OR(ISNUMBER(SEARCH("diesel",F449)),ISNUMBER(SEARCH("derv",F449)),ISNUMBER(SEARCH("ulsd",F449))),"Diesel",IF(OR(ISNUMBER(SEARCH("unleaded",F449)),ISNUMBER(SEARCH("petrol",F449)),ISNUMBER(SEARCH("ulp",F449))),"Petrol",IF(OR(ISNUMBER(SEARCH("electric",F449)),ISNUMBER(SEARCH("charg",F449)),ISNUMBER(SEARCH("kwh",F449))),"Electric","Other")))))</f>
        <v/>
      </c>
      <c r="W449" s="34" t="str">
        <f aca="false">IF(TRIM(B449&amp;"")&lt;&gt;"",IFERROR(MOD(B449*1,1),""),IF(A449="","",IFERROR(IF(MOD(A449*1,1)&gt;0,MOD(A449*1,1),""),"")))</f>
        <v/>
      </c>
      <c r="X449" s="35" t="str">
        <f aca="false">IF(A449="","",IFERROR(INT(A449*1),""))</f>
        <v/>
      </c>
      <c r="Y449" s="32" t="str">
        <f aca="false">IF(OR(X449="",NOT(OR(V449="Diesel",V449="Petrol"))),"",MAX(IF(O449="",0,COUNTIFS($O$2:$O$501,O449,$X$2:$X$501,X449,$V$2:$V$501,"Diesel")+COUNTIFS($O$2:$O$501,O449,$X$2:$X$501,X449,$V$2:$V$501,"Petrol")),IF(R449="",0,COUNTIFS($R$2:$R$501,R449,$X$2:$X$501,X449,$V$2:$V$501,"Diesel")+COUNTIFS($R$2:$R$501,R449,$X$2:$X$501,X449,$V$2:$V$501,"Petrol"))))</f>
        <v/>
      </c>
      <c r="Z449" s="32" t="str">
        <f aca="false">IF(OR(R449="",TRIM(I449&amp;"")="",NOT(OR(V449="Diesel",V449="Petrol"))),"",IFERROR(_xlfn.MAXIFS($I$2:$I$501,$R$2:$R$501,R449,$I$2:$I$501,"&lt;"&amp;I449,$V$2:$V$501,"&lt;&gt;AdBlue",$V$2:$V$501,"&lt;&gt;Other"),""))</f>
        <v/>
      </c>
      <c r="AA449" s="32" t="str">
        <f aca="false">IF(OR(Z449="",N(Z449)=0),"",I449-Z449)</f>
        <v/>
      </c>
      <c r="AB449" s="32" t="str">
        <f aca="false">IF(OR(R449="",TRIM(I449&amp;"")="",X449=""),"",IFERROR(_xlfn.MAXIFS($I$2:$I$501,$R$2:$R$501,R449,$X$2:$X$501,"&lt;"&amp;X449),""))</f>
        <v/>
      </c>
      <c r="AC449" s="32" t="str">
        <f aca="false">IF(V449="Other","Not fuel, ","")&amp;IFERROR(IF(AND(T449&lt;&gt;"",OR(AND(V449="Diesel",T449&lt;&gt;"Diesel"),AND(V449="Petrol",T449&lt;&gt;"Petrol",T449&lt;&gt;"Plug-in hybrid"),AND(V449="Electric",T449&lt;&gt;"Electric",T449&lt;&gt;"Plug-in hybrid"))),"Wrong fuel for this van, ",""),"")&amp;IFERROR(IF(AND(OR(V449="Diesel",V449="Petrol"),N(U449)&gt;0,G449*1&gt;N(U449)*(1+TankMargin)),"More than the tank holds, ",""),"")&amp;IF(AND(TRIM(D449&amp;"")&lt;&gt;"",Q449&lt;&gt;"",SUBSTITUTE(UPPER(Q449)," ","")&lt;&gt;R449),"Card used in another van, ","")&amp;IF(AND(TRIM(D449&amp;"")&lt;&gt;"",S449=0),"Not one of your vans, ","")&amp;IF(AND(A449&lt;&gt;"",R449="",O449&lt;&gt;"",P449=0),"Card not on your Vans list, ","")&amp;IF(N(Y449)&gt;1,"Filled twice that day, ","")&amp;IFERROR(IF(AND(AA449&lt;&gt;"",AA449&lt;MinMiles),"Only "&amp;TEXT(AA449,"#,##0")&amp;" miles since the previous fill, ",""),"")&amp;IFERROR(IF(AND(AB449&lt;&gt;"",N(AB449)&gt;0,I449*1&lt;N(AB449)),"Pump mileage lower than before, ",""),"")&amp;IFERROR(IF(AND(TRIM(I449&amp;"")&lt;&gt;"",TRIM(K449&amp;"")&lt;&gt;"",ABS(I449*1-K449*1)&gt;MileTolerance),"Pump mileage off from the odometer, ",""),"")&amp;IF(J449="No","No receipt from the driver, ","")&amp;IFERROR(IF(AND(W449&lt;&gt;"",OR(W449&lt;DayStart,W449&gt;DayEnd)),"Outside working hours, ",""),"")&amp;IFERROR(IF(AND(X449&lt;&gt;"",WEEKDAY(X449,2)=6,FlagSat="Yes"),"Saturday, ",""),"")&amp;IFERROR(IF(AND(X449&lt;&gt;"",WEEKDAY(X449,2)=7,FlagSun="Yes"),"Sunday, ",""),"")&amp;IF(AND(FlagPremium="Yes",OR(V449="Diesel",V449="Petrol"),OR(ISNUMBER(SEARCH("super",F449)),ISNUMBER(SEARCH("premium",F449)),ISNUMBER(SEARCH("ultimate",F449)),ISNUMBER(SEARCH("v-power",F449)),ISNUMBER(SEARCH("momentum",F449)),ISNUMBER(SEARCH("supreme",F449)))),"Premium fuel, ","")</f>
        <v/>
      </c>
      <c r="AD449" s="32" t="n">
        <f aca="false">IF(AC449="",0,1)</f>
        <v>0</v>
      </c>
      <c r="AE449" s="32" t="n">
        <f aca="false">IF(A449="",0,1)</f>
        <v>0</v>
      </c>
    </row>
    <row r="450" customFormat="false" ht="15" hidden="false" customHeight="false" outlineLevel="0" collapsed="false">
      <c r="A450" s="24"/>
      <c r="B450" s="25"/>
      <c r="C450" s="21"/>
      <c r="D450" s="19"/>
      <c r="E450" s="19"/>
      <c r="F450" s="19"/>
      <c r="G450" s="26"/>
      <c r="H450" s="27"/>
      <c r="I450" s="28"/>
      <c r="J450" s="19"/>
      <c r="K450" s="28"/>
      <c r="L450" s="29" t="str">
        <f aca="false">IF(AC450="","",LEFT(AC450,LEN(AC450)-2))</f>
        <v/>
      </c>
      <c r="M450" s="30"/>
      <c r="N450" s="30"/>
      <c r="O450" s="32" t="str">
        <f aca="false">IF(TRIM(C450&amp;"")="","",RIGHT(SUBSTITUTE(SUBSTITUTE(C450&amp;""," ",""),"*",""),4))</f>
        <v/>
      </c>
      <c r="P450" s="32" t="n">
        <f aca="false">IF(O450="",0,IFERROR(MATCH(O450,Vans!$D$2:$D$51,0),IFERROR(MATCH(VALUE(O450),Vans!$D$2:$D$51,0),0)))</f>
        <v>0</v>
      </c>
      <c r="Q450" s="32" t="str">
        <f aca="false">IF(P450=0,"",INDEX(Vans!$A$2:$A$51,P450)&amp;"")</f>
        <v/>
      </c>
      <c r="R450" s="32" t="str">
        <f aca="false">IF(A450="","",IF(TRIM(D450&amp;"")&lt;&gt;"",SUBSTITUTE(UPPER(TRIM(D450&amp;""))," ",""),SUBSTITUTE(UPPER(Q450)," ","")))</f>
        <v/>
      </c>
      <c r="S450" s="32" t="n">
        <f aca="false">IF(R450="",0,IFERROR(MATCH(R450,Vans!$G$2:$G$51,0),0))</f>
        <v>0</v>
      </c>
      <c r="T450" s="32" t="str">
        <f aca="false">IF(S450=0,"",INDEX(Vans!$B$2:$B$51,S450)&amp;"")</f>
        <v/>
      </c>
      <c r="U450" s="32" t="str">
        <f aca="false">IF(S450=0,"",INDEX(Vans!$C$2:$C$51,S450))</f>
        <v/>
      </c>
      <c r="V450" s="32" t="str">
        <f aca="false">IF(TRIM(F450&amp;"")="","",IF(ISNUMBER(SEARCH("adblue",F450)),"AdBlue",IF(OR(ISNUMBER(SEARCH("diesel",F450)),ISNUMBER(SEARCH("derv",F450)),ISNUMBER(SEARCH("ulsd",F450))),"Diesel",IF(OR(ISNUMBER(SEARCH("unleaded",F450)),ISNUMBER(SEARCH("petrol",F450)),ISNUMBER(SEARCH("ulp",F450))),"Petrol",IF(OR(ISNUMBER(SEARCH("electric",F450)),ISNUMBER(SEARCH("charg",F450)),ISNUMBER(SEARCH("kwh",F450))),"Electric","Other")))))</f>
        <v/>
      </c>
      <c r="W450" s="34" t="str">
        <f aca="false">IF(TRIM(B450&amp;"")&lt;&gt;"",IFERROR(MOD(B450*1,1),""),IF(A450="","",IFERROR(IF(MOD(A450*1,1)&gt;0,MOD(A450*1,1),""),"")))</f>
        <v/>
      </c>
      <c r="X450" s="35" t="str">
        <f aca="false">IF(A450="","",IFERROR(INT(A450*1),""))</f>
        <v/>
      </c>
      <c r="Y450" s="32" t="str">
        <f aca="false">IF(OR(X450="",NOT(OR(V450="Diesel",V450="Petrol"))),"",MAX(IF(O450="",0,COUNTIFS($O$2:$O$501,O450,$X$2:$X$501,X450,$V$2:$V$501,"Diesel")+COUNTIFS($O$2:$O$501,O450,$X$2:$X$501,X450,$V$2:$V$501,"Petrol")),IF(R450="",0,COUNTIFS($R$2:$R$501,R450,$X$2:$X$501,X450,$V$2:$V$501,"Diesel")+COUNTIFS($R$2:$R$501,R450,$X$2:$X$501,X450,$V$2:$V$501,"Petrol"))))</f>
        <v/>
      </c>
      <c r="Z450" s="32" t="str">
        <f aca="false">IF(OR(R450="",TRIM(I450&amp;"")="",NOT(OR(V450="Diesel",V450="Petrol"))),"",IFERROR(_xlfn.MAXIFS($I$2:$I$501,$R$2:$R$501,R450,$I$2:$I$501,"&lt;"&amp;I450,$V$2:$V$501,"&lt;&gt;AdBlue",$V$2:$V$501,"&lt;&gt;Other"),""))</f>
        <v/>
      </c>
      <c r="AA450" s="32" t="str">
        <f aca="false">IF(OR(Z450="",N(Z450)=0),"",I450-Z450)</f>
        <v/>
      </c>
      <c r="AB450" s="32" t="str">
        <f aca="false">IF(OR(R450="",TRIM(I450&amp;"")="",X450=""),"",IFERROR(_xlfn.MAXIFS($I$2:$I$501,$R$2:$R$501,R450,$X$2:$X$501,"&lt;"&amp;X450),""))</f>
        <v/>
      </c>
      <c r="AC450" s="32" t="str">
        <f aca="false">IF(V450="Other","Not fuel, ","")&amp;IFERROR(IF(AND(T450&lt;&gt;"",OR(AND(V450="Diesel",T450&lt;&gt;"Diesel"),AND(V450="Petrol",T450&lt;&gt;"Petrol",T450&lt;&gt;"Plug-in hybrid"),AND(V450="Electric",T450&lt;&gt;"Electric",T450&lt;&gt;"Plug-in hybrid"))),"Wrong fuel for this van, ",""),"")&amp;IFERROR(IF(AND(OR(V450="Diesel",V450="Petrol"),N(U450)&gt;0,G450*1&gt;N(U450)*(1+TankMargin)),"More than the tank holds, ",""),"")&amp;IF(AND(TRIM(D450&amp;"")&lt;&gt;"",Q450&lt;&gt;"",SUBSTITUTE(UPPER(Q450)," ","")&lt;&gt;R450),"Card used in another van, ","")&amp;IF(AND(TRIM(D450&amp;"")&lt;&gt;"",S450=0),"Not one of your vans, ","")&amp;IF(AND(A450&lt;&gt;"",R450="",O450&lt;&gt;"",P450=0),"Card not on your Vans list, ","")&amp;IF(N(Y450)&gt;1,"Filled twice that day, ","")&amp;IFERROR(IF(AND(AA450&lt;&gt;"",AA450&lt;MinMiles),"Only "&amp;TEXT(AA450,"#,##0")&amp;" miles since the previous fill, ",""),"")&amp;IFERROR(IF(AND(AB450&lt;&gt;"",N(AB450)&gt;0,I450*1&lt;N(AB450)),"Pump mileage lower than before, ",""),"")&amp;IFERROR(IF(AND(TRIM(I450&amp;"")&lt;&gt;"",TRIM(K450&amp;"")&lt;&gt;"",ABS(I450*1-K450*1)&gt;MileTolerance),"Pump mileage off from the odometer, ",""),"")&amp;IF(J450="No","No receipt from the driver, ","")&amp;IFERROR(IF(AND(W450&lt;&gt;"",OR(W450&lt;DayStart,W450&gt;DayEnd)),"Outside working hours, ",""),"")&amp;IFERROR(IF(AND(X450&lt;&gt;"",WEEKDAY(X450,2)=6,FlagSat="Yes"),"Saturday, ",""),"")&amp;IFERROR(IF(AND(X450&lt;&gt;"",WEEKDAY(X450,2)=7,FlagSun="Yes"),"Sunday, ",""),"")&amp;IF(AND(FlagPremium="Yes",OR(V450="Diesel",V450="Petrol"),OR(ISNUMBER(SEARCH("super",F450)),ISNUMBER(SEARCH("premium",F450)),ISNUMBER(SEARCH("ultimate",F450)),ISNUMBER(SEARCH("v-power",F450)),ISNUMBER(SEARCH("momentum",F450)),ISNUMBER(SEARCH("supreme",F450)))),"Premium fuel, ","")</f>
        <v/>
      </c>
      <c r="AD450" s="32" t="n">
        <f aca="false">IF(AC450="",0,1)</f>
        <v>0</v>
      </c>
      <c r="AE450" s="32" t="n">
        <f aca="false">IF(A450="",0,1)</f>
        <v>0</v>
      </c>
    </row>
    <row r="451" customFormat="false" ht="15" hidden="false" customHeight="false" outlineLevel="0" collapsed="false">
      <c r="A451" s="24"/>
      <c r="B451" s="25"/>
      <c r="C451" s="21"/>
      <c r="D451" s="19"/>
      <c r="E451" s="19"/>
      <c r="F451" s="19"/>
      <c r="G451" s="26"/>
      <c r="H451" s="27"/>
      <c r="I451" s="28"/>
      <c r="J451" s="19"/>
      <c r="K451" s="28"/>
      <c r="L451" s="29" t="str">
        <f aca="false">IF(AC451="","",LEFT(AC451,LEN(AC451)-2))</f>
        <v/>
      </c>
      <c r="M451" s="30"/>
      <c r="N451" s="30"/>
      <c r="O451" s="32" t="str">
        <f aca="false">IF(TRIM(C451&amp;"")="","",RIGHT(SUBSTITUTE(SUBSTITUTE(C451&amp;""," ",""),"*",""),4))</f>
        <v/>
      </c>
      <c r="P451" s="32" t="n">
        <f aca="false">IF(O451="",0,IFERROR(MATCH(O451,Vans!$D$2:$D$51,0),IFERROR(MATCH(VALUE(O451),Vans!$D$2:$D$51,0),0)))</f>
        <v>0</v>
      </c>
      <c r="Q451" s="32" t="str">
        <f aca="false">IF(P451=0,"",INDEX(Vans!$A$2:$A$51,P451)&amp;"")</f>
        <v/>
      </c>
      <c r="R451" s="32" t="str">
        <f aca="false">IF(A451="","",IF(TRIM(D451&amp;"")&lt;&gt;"",SUBSTITUTE(UPPER(TRIM(D451&amp;""))," ",""),SUBSTITUTE(UPPER(Q451)," ","")))</f>
        <v/>
      </c>
      <c r="S451" s="32" t="n">
        <f aca="false">IF(R451="",0,IFERROR(MATCH(R451,Vans!$G$2:$G$51,0),0))</f>
        <v>0</v>
      </c>
      <c r="T451" s="32" t="str">
        <f aca="false">IF(S451=0,"",INDEX(Vans!$B$2:$B$51,S451)&amp;"")</f>
        <v/>
      </c>
      <c r="U451" s="32" t="str">
        <f aca="false">IF(S451=0,"",INDEX(Vans!$C$2:$C$51,S451))</f>
        <v/>
      </c>
      <c r="V451" s="32" t="str">
        <f aca="false">IF(TRIM(F451&amp;"")="","",IF(ISNUMBER(SEARCH("adblue",F451)),"AdBlue",IF(OR(ISNUMBER(SEARCH("diesel",F451)),ISNUMBER(SEARCH("derv",F451)),ISNUMBER(SEARCH("ulsd",F451))),"Diesel",IF(OR(ISNUMBER(SEARCH("unleaded",F451)),ISNUMBER(SEARCH("petrol",F451)),ISNUMBER(SEARCH("ulp",F451))),"Petrol",IF(OR(ISNUMBER(SEARCH("electric",F451)),ISNUMBER(SEARCH("charg",F451)),ISNUMBER(SEARCH("kwh",F451))),"Electric","Other")))))</f>
        <v/>
      </c>
      <c r="W451" s="34" t="str">
        <f aca="false">IF(TRIM(B451&amp;"")&lt;&gt;"",IFERROR(MOD(B451*1,1),""),IF(A451="","",IFERROR(IF(MOD(A451*1,1)&gt;0,MOD(A451*1,1),""),"")))</f>
        <v/>
      </c>
      <c r="X451" s="35" t="str">
        <f aca="false">IF(A451="","",IFERROR(INT(A451*1),""))</f>
        <v/>
      </c>
      <c r="Y451" s="32" t="str">
        <f aca="false">IF(OR(X451="",NOT(OR(V451="Diesel",V451="Petrol"))),"",MAX(IF(O451="",0,COUNTIFS($O$2:$O$501,O451,$X$2:$X$501,X451,$V$2:$V$501,"Diesel")+COUNTIFS($O$2:$O$501,O451,$X$2:$X$501,X451,$V$2:$V$501,"Petrol")),IF(R451="",0,COUNTIFS($R$2:$R$501,R451,$X$2:$X$501,X451,$V$2:$V$501,"Diesel")+COUNTIFS($R$2:$R$501,R451,$X$2:$X$501,X451,$V$2:$V$501,"Petrol"))))</f>
        <v/>
      </c>
      <c r="Z451" s="32" t="str">
        <f aca="false">IF(OR(R451="",TRIM(I451&amp;"")="",NOT(OR(V451="Diesel",V451="Petrol"))),"",IFERROR(_xlfn.MAXIFS($I$2:$I$501,$R$2:$R$501,R451,$I$2:$I$501,"&lt;"&amp;I451,$V$2:$V$501,"&lt;&gt;AdBlue",$V$2:$V$501,"&lt;&gt;Other"),""))</f>
        <v/>
      </c>
      <c r="AA451" s="32" t="str">
        <f aca="false">IF(OR(Z451="",N(Z451)=0),"",I451-Z451)</f>
        <v/>
      </c>
      <c r="AB451" s="32" t="str">
        <f aca="false">IF(OR(R451="",TRIM(I451&amp;"")="",X451=""),"",IFERROR(_xlfn.MAXIFS($I$2:$I$501,$R$2:$R$501,R451,$X$2:$X$501,"&lt;"&amp;X451),""))</f>
        <v/>
      </c>
      <c r="AC451" s="32" t="str">
        <f aca="false">IF(V451="Other","Not fuel, ","")&amp;IFERROR(IF(AND(T451&lt;&gt;"",OR(AND(V451="Diesel",T451&lt;&gt;"Diesel"),AND(V451="Petrol",T451&lt;&gt;"Petrol",T451&lt;&gt;"Plug-in hybrid"),AND(V451="Electric",T451&lt;&gt;"Electric",T451&lt;&gt;"Plug-in hybrid"))),"Wrong fuel for this van, ",""),"")&amp;IFERROR(IF(AND(OR(V451="Diesel",V451="Petrol"),N(U451)&gt;0,G451*1&gt;N(U451)*(1+TankMargin)),"More than the tank holds, ",""),"")&amp;IF(AND(TRIM(D451&amp;"")&lt;&gt;"",Q451&lt;&gt;"",SUBSTITUTE(UPPER(Q451)," ","")&lt;&gt;R451),"Card used in another van, ","")&amp;IF(AND(TRIM(D451&amp;"")&lt;&gt;"",S451=0),"Not one of your vans, ","")&amp;IF(AND(A451&lt;&gt;"",R451="",O451&lt;&gt;"",P451=0),"Card not on your Vans list, ","")&amp;IF(N(Y451)&gt;1,"Filled twice that day, ","")&amp;IFERROR(IF(AND(AA451&lt;&gt;"",AA451&lt;MinMiles),"Only "&amp;TEXT(AA451,"#,##0")&amp;" miles since the previous fill, ",""),"")&amp;IFERROR(IF(AND(AB451&lt;&gt;"",N(AB451)&gt;0,I451*1&lt;N(AB451)),"Pump mileage lower than before, ",""),"")&amp;IFERROR(IF(AND(TRIM(I451&amp;"")&lt;&gt;"",TRIM(K451&amp;"")&lt;&gt;"",ABS(I451*1-K451*1)&gt;MileTolerance),"Pump mileage off from the odometer, ",""),"")&amp;IF(J451="No","No receipt from the driver, ","")&amp;IFERROR(IF(AND(W451&lt;&gt;"",OR(W451&lt;DayStart,W451&gt;DayEnd)),"Outside working hours, ",""),"")&amp;IFERROR(IF(AND(X451&lt;&gt;"",WEEKDAY(X451,2)=6,FlagSat="Yes"),"Saturday, ",""),"")&amp;IFERROR(IF(AND(X451&lt;&gt;"",WEEKDAY(X451,2)=7,FlagSun="Yes"),"Sunday, ",""),"")&amp;IF(AND(FlagPremium="Yes",OR(V451="Diesel",V451="Petrol"),OR(ISNUMBER(SEARCH("super",F451)),ISNUMBER(SEARCH("premium",F451)),ISNUMBER(SEARCH("ultimate",F451)),ISNUMBER(SEARCH("v-power",F451)),ISNUMBER(SEARCH("momentum",F451)),ISNUMBER(SEARCH("supreme",F451)))),"Premium fuel, ","")</f>
        <v/>
      </c>
      <c r="AD451" s="32" t="n">
        <f aca="false">IF(AC451="",0,1)</f>
        <v>0</v>
      </c>
      <c r="AE451" s="32" t="n">
        <f aca="false">IF(A451="",0,1)</f>
        <v>0</v>
      </c>
    </row>
    <row r="452" customFormat="false" ht="15" hidden="false" customHeight="false" outlineLevel="0" collapsed="false">
      <c r="A452" s="24"/>
      <c r="B452" s="25"/>
      <c r="C452" s="21"/>
      <c r="D452" s="19"/>
      <c r="E452" s="19"/>
      <c r="F452" s="19"/>
      <c r="G452" s="26"/>
      <c r="H452" s="27"/>
      <c r="I452" s="28"/>
      <c r="J452" s="19"/>
      <c r="K452" s="28"/>
      <c r="L452" s="29" t="str">
        <f aca="false">IF(AC452="","",LEFT(AC452,LEN(AC452)-2))</f>
        <v/>
      </c>
      <c r="M452" s="30"/>
      <c r="N452" s="30"/>
      <c r="O452" s="32" t="str">
        <f aca="false">IF(TRIM(C452&amp;"")="","",RIGHT(SUBSTITUTE(SUBSTITUTE(C452&amp;""," ",""),"*",""),4))</f>
        <v/>
      </c>
      <c r="P452" s="32" t="n">
        <f aca="false">IF(O452="",0,IFERROR(MATCH(O452,Vans!$D$2:$D$51,0),IFERROR(MATCH(VALUE(O452),Vans!$D$2:$D$51,0),0)))</f>
        <v>0</v>
      </c>
      <c r="Q452" s="32" t="str">
        <f aca="false">IF(P452=0,"",INDEX(Vans!$A$2:$A$51,P452)&amp;"")</f>
        <v/>
      </c>
      <c r="R452" s="32" t="str">
        <f aca="false">IF(A452="","",IF(TRIM(D452&amp;"")&lt;&gt;"",SUBSTITUTE(UPPER(TRIM(D452&amp;""))," ",""),SUBSTITUTE(UPPER(Q452)," ","")))</f>
        <v/>
      </c>
      <c r="S452" s="32" t="n">
        <f aca="false">IF(R452="",0,IFERROR(MATCH(R452,Vans!$G$2:$G$51,0),0))</f>
        <v>0</v>
      </c>
      <c r="T452" s="32" t="str">
        <f aca="false">IF(S452=0,"",INDEX(Vans!$B$2:$B$51,S452)&amp;"")</f>
        <v/>
      </c>
      <c r="U452" s="32" t="str">
        <f aca="false">IF(S452=0,"",INDEX(Vans!$C$2:$C$51,S452))</f>
        <v/>
      </c>
      <c r="V452" s="32" t="str">
        <f aca="false">IF(TRIM(F452&amp;"")="","",IF(ISNUMBER(SEARCH("adblue",F452)),"AdBlue",IF(OR(ISNUMBER(SEARCH("diesel",F452)),ISNUMBER(SEARCH("derv",F452)),ISNUMBER(SEARCH("ulsd",F452))),"Diesel",IF(OR(ISNUMBER(SEARCH("unleaded",F452)),ISNUMBER(SEARCH("petrol",F452)),ISNUMBER(SEARCH("ulp",F452))),"Petrol",IF(OR(ISNUMBER(SEARCH("electric",F452)),ISNUMBER(SEARCH("charg",F452)),ISNUMBER(SEARCH("kwh",F452))),"Electric","Other")))))</f>
        <v/>
      </c>
      <c r="W452" s="34" t="str">
        <f aca="false">IF(TRIM(B452&amp;"")&lt;&gt;"",IFERROR(MOD(B452*1,1),""),IF(A452="","",IFERROR(IF(MOD(A452*1,1)&gt;0,MOD(A452*1,1),""),"")))</f>
        <v/>
      </c>
      <c r="X452" s="35" t="str">
        <f aca="false">IF(A452="","",IFERROR(INT(A452*1),""))</f>
        <v/>
      </c>
      <c r="Y452" s="32" t="str">
        <f aca="false">IF(OR(X452="",NOT(OR(V452="Diesel",V452="Petrol"))),"",MAX(IF(O452="",0,COUNTIFS($O$2:$O$501,O452,$X$2:$X$501,X452,$V$2:$V$501,"Diesel")+COUNTIFS($O$2:$O$501,O452,$X$2:$X$501,X452,$V$2:$V$501,"Petrol")),IF(R452="",0,COUNTIFS($R$2:$R$501,R452,$X$2:$X$501,X452,$V$2:$V$501,"Diesel")+COUNTIFS($R$2:$R$501,R452,$X$2:$X$501,X452,$V$2:$V$501,"Petrol"))))</f>
        <v/>
      </c>
      <c r="Z452" s="32" t="str">
        <f aca="false">IF(OR(R452="",TRIM(I452&amp;"")="",NOT(OR(V452="Diesel",V452="Petrol"))),"",IFERROR(_xlfn.MAXIFS($I$2:$I$501,$R$2:$R$501,R452,$I$2:$I$501,"&lt;"&amp;I452,$V$2:$V$501,"&lt;&gt;AdBlue",$V$2:$V$501,"&lt;&gt;Other"),""))</f>
        <v/>
      </c>
      <c r="AA452" s="32" t="str">
        <f aca="false">IF(OR(Z452="",N(Z452)=0),"",I452-Z452)</f>
        <v/>
      </c>
      <c r="AB452" s="32" t="str">
        <f aca="false">IF(OR(R452="",TRIM(I452&amp;"")="",X452=""),"",IFERROR(_xlfn.MAXIFS($I$2:$I$501,$R$2:$R$501,R452,$X$2:$X$501,"&lt;"&amp;X452),""))</f>
        <v/>
      </c>
      <c r="AC452" s="32" t="str">
        <f aca="false">IF(V452="Other","Not fuel, ","")&amp;IFERROR(IF(AND(T452&lt;&gt;"",OR(AND(V452="Diesel",T452&lt;&gt;"Diesel"),AND(V452="Petrol",T452&lt;&gt;"Petrol",T452&lt;&gt;"Plug-in hybrid"),AND(V452="Electric",T452&lt;&gt;"Electric",T452&lt;&gt;"Plug-in hybrid"))),"Wrong fuel for this van, ",""),"")&amp;IFERROR(IF(AND(OR(V452="Diesel",V452="Petrol"),N(U452)&gt;0,G452*1&gt;N(U452)*(1+TankMargin)),"More than the tank holds, ",""),"")&amp;IF(AND(TRIM(D452&amp;"")&lt;&gt;"",Q452&lt;&gt;"",SUBSTITUTE(UPPER(Q452)," ","")&lt;&gt;R452),"Card used in another van, ","")&amp;IF(AND(TRIM(D452&amp;"")&lt;&gt;"",S452=0),"Not one of your vans, ","")&amp;IF(AND(A452&lt;&gt;"",R452="",O452&lt;&gt;"",P452=0),"Card not on your Vans list, ","")&amp;IF(N(Y452)&gt;1,"Filled twice that day, ","")&amp;IFERROR(IF(AND(AA452&lt;&gt;"",AA452&lt;MinMiles),"Only "&amp;TEXT(AA452,"#,##0")&amp;" miles since the previous fill, ",""),"")&amp;IFERROR(IF(AND(AB452&lt;&gt;"",N(AB452)&gt;0,I452*1&lt;N(AB452)),"Pump mileage lower than before, ",""),"")&amp;IFERROR(IF(AND(TRIM(I452&amp;"")&lt;&gt;"",TRIM(K452&amp;"")&lt;&gt;"",ABS(I452*1-K452*1)&gt;MileTolerance),"Pump mileage off from the odometer, ",""),"")&amp;IF(J452="No","No receipt from the driver, ","")&amp;IFERROR(IF(AND(W452&lt;&gt;"",OR(W452&lt;DayStart,W452&gt;DayEnd)),"Outside working hours, ",""),"")&amp;IFERROR(IF(AND(X452&lt;&gt;"",WEEKDAY(X452,2)=6,FlagSat="Yes"),"Saturday, ",""),"")&amp;IFERROR(IF(AND(X452&lt;&gt;"",WEEKDAY(X452,2)=7,FlagSun="Yes"),"Sunday, ",""),"")&amp;IF(AND(FlagPremium="Yes",OR(V452="Diesel",V452="Petrol"),OR(ISNUMBER(SEARCH("super",F452)),ISNUMBER(SEARCH("premium",F452)),ISNUMBER(SEARCH("ultimate",F452)),ISNUMBER(SEARCH("v-power",F452)),ISNUMBER(SEARCH("momentum",F452)),ISNUMBER(SEARCH("supreme",F452)))),"Premium fuel, ","")</f>
        <v/>
      </c>
      <c r="AD452" s="32" t="n">
        <f aca="false">IF(AC452="",0,1)</f>
        <v>0</v>
      </c>
      <c r="AE452" s="32" t="n">
        <f aca="false">IF(A452="",0,1)</f>
        <v>0</v>
      </c>
    </row>
    <row r="453" customFormat="false" ht="15" hidden="false" customHeight="false" outlineLevel="0" collapsed="false">
      <c r="A453" s="24"/>
      <c r="B453" s="25"/>
      <c r="C453" s="21"/>
      <c r="D453" s="19"/>
      <c r="E453" s="19"/>
      <c r="F453" s="19"/>
      <c r="G453" s="26"/>
      <c r="H453" s="27"/>
      <c r="I453" s="28"/>
      <c r="J453" s="19"/>
      <c r="K453" s="28"/>
      <c r="L453" s="29" t="str">
        <f aca="false">IF(AC453="","",LEFT(AC453,LEN(AC453)-2))</f>
        <v/>
      </c>
      <c r="M453" s="30"/>
      <c r="N453" s="30"/>
      <c r="O453" s="32" t="str">
        <f aca="false">IF(TRIM(C453&amp;"")="","",RIGHT(SUBSTITUTE(SUBSTITUTE(C453&amp;""," ",""),"*",""),4))</f>
        <v/>
      </c>
      <c r="P453" s="32" t="n">
        <f aca="false">IF(O453="",0,IFERROR(MATCH(O453,Vans!$D$2:$D$51,0),IFERROR(MATCH(VALUE(O453),Vans!$D$2:$D$51,0),0)))</f>
        <v>0</v>
      </c>
      <c r="Q453" s="32" t="str">
        <f aca="false">IF(P453=0,"",INDEX(Vans!$A$2:$A$51,P453)&amp;"")</f>
        <v/>
      </c>
      <c r="R453" s="32" t="str">
        <f aca="false">IF(A453="","",IF(TRIM(D453&amp;"")&lt;&gt;"",SUBSTITUTE(UPPER(TRIM(D453&amp;""))," ",""),SUBSTITUTE(UPPER(Q453)," ","")))</f>
        <v/>
      </c>
      <c r="S453" s="32" t="n">
        <f aca="false">IF(R453="",0,IFERROR(MATCH(R453,Vans!$G$2:$G$51,0),0))</f>
        <v>0</v>
      </c>
      <c r="T453" s="32" t="str">
        <f aca="false">IF(S453=0,"",INDEX(Vans!$B$2:$B$51,S453)&amp;"")</f>
        <v/>
      </c>
      <c r="U453" s="32" t="str">
        <f aca="false">IF(S453=0,"",INDEX(Vans!$C$2:$C$51,S453))</f>
        <v/>
      </c>
      <c r="V453" s="32" t="str">
        <f aca="false">IF(TRIM(F453&amp;"")="","",IF(ISNUMBER(SEARCH("adblue",F453)),"AdBlue",IF(OR(ISNUMBER(SEARCH("diesel",F453)),ISNUMBER(SEARCH("derv",F453)),ISNUMBER(SEARCH("ulsd",F453))),"Diesel",IF(OR(ISNUMBER(SEARCH("unleaded",F453)),ISNUMBER(SEARCH("petrol",F453)),ISNUMBER(SEARCH("ulp",F453))),"Petrol",IF(OR(ISNUMBER(SEARCH("electric",F453)),ISNUMBER(SEARCH("charg",F453)),ISNUMBER(SEARCH("kwh",F453))),"Electric","Other")))))</f>
        <v/>
      </c>
      <c r="W453" s="34" t="str">
        <f aca="false">IF(TRIM(B453&amp;"")&lt;&gt;"",IFERROR(MOD(B453*1,1),""),IF(A453="","",IFERROR(IF(MOD(A453*1,1)&gt;0,MOD(A453*1,1),""),"")))</f>
        <v/>
      </c>
      <c r="X453" s="35" t="str">
        <f aca="false">IF(A453="","",IFERROR(INT(A453*1),""))</f>
        <v/>
      </c>
      <c r="Y453" s="32" t="str">
        <f aca="false">IF(OR(X453="",NOT(OR(V453="Diesel",V453="Petrol"))),"",MAX(IF(O453="",0,COUNTIFS($O$2:$O$501,O453,$X$2:$X$501,X453,$V$2:$V$501,"Diesel")+COUNTIFS($O$2:$O$501,O453,$X$2:$X$501,X453,$V$2:$V$501,"Petrol")),IF(R453="",0,COUNTIFS($R$2:$R$501,R453,$X$2:$X$501,X453,$V$2:$V$501,"Diesel")+COUNTIFS($R$2:$R$501,R453,$X$2:$X$501,X453,$V$2:$V$501,"Petrol"))))</f>
        <v/>
      </c>
      <c r="Z453" s="32" t="str">
        <f aca="false">IF(OR(R453="",TRIM(I453&amp;"")="",NOT(OR(V453="Diesel",V453="Petrol"))),"",IFERROR(_xlfn.MAXIFS($I$2:$I$501,$R$2:$R$501,R453,$I$2:$I$501,"&lt;"&amp;I453,$V$2:$V$501,"&lt;&gt;AdBlue",$V$2:$V$501,"&lt;&gt;Other"),""))</f>
        <v/>
      </c>
      <c r="AA453" s="32" t="str">
        <f aca="false">IF(OR(Z453="",N(Z453)=0),"",I453-Z453)</f>
        <v/>
      </c>
      <c r="AB453" s="32" t="str">
        <f aca="false">IF(OR(R453="",TRIM(I453&amp;"")="",X453=""),"",IFERROR(_xlfn.MAXIFS($I$2:$I$501,$R$2:$R$501,R453,$X$2:$X$501,"&lt;"&amp;X453),""))</f>
        <v/>
      </c>
      <c r="AC453" s="32" t="str">
        <f aca="false">IF(V453="Other","Not fuel, ","")&amp;IFERROR(IF(AND(T453&lt;&gt;"",OR(AND(V453="Diesel",T453&lt;&gt;"Diesel"),AND(V453="Petrol",T453&lt;&gt;"Petrol",T453&lt;&gt;"Plug-in hybrid"),AND(V453="Electric",T453&lt;&gt;"Electric",T453&lt;&gt;"Plug-in hybrid"))),"Wrong fuel for this van, ",""),"")&amp;IFERROR(IF(AND(OR(V453="Diesel",V453="Petrol"),N(U453)&gt;0,G453*1&gt;N(U453)*(1+TankMargin)),"More than the tank holds, ",""),"")&amp;IF(AND(TRIM(D453&amp;"")&lt;&gt;"",Q453&lt;&gt;"",SUBSTITUTE(UPPER(Q453)," ","")&lt;&gt;R453),"Card used in another van, ","")&amp;IF(AND(TRIM(D453&amp;"")&lt;&gt;"",S453=0),"Not one of your vans, ","")&amp;IF(AND(A453&lt;&gt;"",R453="",O453&lt;&gt;"",P453=0),"Card not on your Vans list, ","")&amp;IF(N(Y453)&gt;1,"Filled twice that day, ","")&amp;IFERROR(IF(AND(AA453&lt;&gt;"",AA453&lt;MinMiles),"Only "&amp;TEXT(AA453,"#,##0")&amp;" miles since the previous fill, ",""),"")&amp;IFERROR(IF(AND(AB453&lt;&gt;"",N(AB453)&gt;0,I453*1&lt;N(AB453)),"Pump mileage lower than before, ",""),"")&amp;IFERROR(IF(AND(TRIM(I453&amp;"")&lt;&gt;"",TRIM(K453&amp;"")&lt;&gt;"",ABS(I453*1-K453*1)&gt;MileTolerance),"Pump mileage off from the odometer, ",""),"")&amp;IF(J453="No","No receipt from the driver, ","")&amp;IFERROR(IF(AND(W453&lt;&gt;"",OR(W453&lt;DayStart,W453&gt;DayEnd)),"Outside working hours, ",""),"")&amp;IFERROR(IF(AND(X453&lt;&gt;"",WEEKDAY(X453,2)=6,FlagSat="Yes"),"Saturday, ",""),"")&amp;IFERROR(IF(AND(X453&lt;&gt;"",WEEKDAY(X453,2)=7,FlagSun="Yes"),"Sunday, ",""),"")&amp;IF(AND(FlagPremium="Yes",OR(V453="Diesel",V453="Petrol"),OR(ISNUMBER(SEARCH("super",F453)),ISNUMBER(SEARCH("premium",F453)),ISNUMBER(SEARCH("ultimate",F453)),ISNUMBER(SEARCH("v-power",F453)),ISNUMBER(SEARCH("momentum",F453)),ISNUMBER(SEARCH("supreme",F453)))),"Premium fuel, ","")</f>
        <v/>
      </c>
      <c r="AD453" s="32" t="n">
        <f aca="false">IF(AC453="",0,1)</f>
        <v>0</v>
      </c>
      <c r="AE453" s="32" t="n">
        <f aca="false">IF(A453="",0,1)</f>
        <v>0</v>
      </c>
    </row>
    <row r="454" customFormat="false" ht="15" hidden="false" customHeight="false" outlineLevel="0" collapsed="false">
      <c r="A454" s="24"/>
      <c r="B454" s="25"/>
      <c r="C454" s="21"/>
      <c r="D454" s="19"/>
      <c r="E454" s="19"/>
      <c r="F454" s="19"/>
      <c r="G454" s="26"/>
      <c r="H454" s="27"/>
      <c r="I454" s="28"/>
      <c r="J454" s="19"/>
      <c r="K454" s="28"/>
      <c r="L454" s="29" t="str">
        <f aca="false">IF(AC454="","",LEFT(AC454,LEN(AC454)-2))</f>
        <v/>
      </c>
      <c r="M454" s="30"/>
      <c r="N454" s="30"/>
      <c r="O454" s="32" t="str">
        <f aca="false">IF(TRIM(C454&amp;"")="","",RIGHT(SUBSTITUTE(SUBSTITUTE(C454&amp;""," ",""),"*",""),4))</f>
        <v/>
      </c>
      <c r="P454" s="32" t="n">
        <f aca="false">IF(O454="",0,IFERROR(MATCH(O454,Vans!$D$2:$D$51,0),IFERROR(MATCH(VALUE(O454),Vans!$D$2:$D$51,0),0)))</f>
        <v>0</v>
      </c>
      <c r="Q454" s="32" t="str">
        <f aca="false">IF(P454=0,"",INDEX(Vans!$A$2:$A$51,P454)&amp;"")</f>
        <v/>
      </c>
      <c r="R454" s="32" t="str">
        <f aca="false">IF(A454="","",IF(TRIM(D454&amp;"")&lt;&gt;"",SUBSTITUTE(UPPER(TRIM(D454&amp;""))," ",""),SUBSTITUTE(UPPER(Q454)," ","")))</f>
        <v/>
      </c>
      <c r="S454" s="32" t="n">
        <f aca="false">IF(R454="",0,IFERROR(MATCH(R454,Vans!$G$2:$G$51,0),0))</f>
        <v>0</v>
      </c>
      <c r="T454" s="32" t="str">
        <f aca="false">IF(S454=0,"",INDEX(Vans!$B$2:$B$51,S454)&amp;"")</f>
        <v/>
      </c>
      <c r="U454" s="32" t="str">
        <f aca="false">IF(S454=0,"",INDEX(Vans!$C$2:$C$51,S454))</f>
        <v/>
      </c>
      <c r="V454" s="32" t="str">
        <f aca="false">IF(TRIM(F454&amp;"")="","",IF(ISNUMBER(SEARCH("adblue",F454)),"AdBlue",IF(OR(ISNUMBER(SEARCH("diesel",F454)),ISNUMBER(SEARCH("derv",F454)),ISNUMBER(SEARCH("ulsd",F454))),"Diesel",IF(OR(ISNUMBER(SEARCH("unleaded",F454)),ISNUMBER(SEARCH("petrol",F454)),ISNUMBER(SEARCH("ulp",F454))),"Petrol",IF(OR(ISNUMBER(SEARCH("electric",F454)),ISNUMBER(SEARCH("charg",F454)),ISNUMBER(SEARCH("kwh",F454))),"Electric","Other")))))</f>
        <v/>
      </c>
      <c r="W454" s="34" t="str">
        <f aca="false">IF(TRIM(B454&amp;"")&lt;&gt;"",IFERROR(MOD(B454*1,1),""),IF(A454="","",IFERROR(IF(MOD(A454*1,1)&gt;0,MOD(A454*1,1),""),"")))</f>
        <v/>
      </c>
      <c r="X454" s="35" t="str">
        <f aca="false">IF(A454="","",IFERROR(INT(A454*1),""))</f>
        <v/>
      </c>
      <c r="Y454" s="32" t="str">
        <f aca="false">IF(OR(X454="",NOT(OR(V454="Diesel",V454="Petrol"))),"",MAX(IF(O454="",0,COUNTIFS($O$2:$O$501,O454,$X$2:$X$501,X454,$V$2:$V$501,"Diesel")+COUNTIFS($O$2:$O$501,O454,$X$2:$X$501,X454,$V$2:$V$501,"Petrol")),IF(R454="",0,COUNTIFS($R$2:$R$501,R454,$X$2:$X$501,X454,$V$2:$V$501,"Diesel")+COUNTIFS($R$2:$R$501,R454,$X$2:$X$501,X454,$V$2:$V$501,"Petrol"))))</f>
        <v/>
      </c>
      <c r="Z454" s="32" t="str">
        <f aca="false">IF(OR(R454="",TRIM(I454&amp;"")="",NOT(OR(V454="Diesel",V454="Petrol"))),"",IFERROR(_xlfn.MAXIFS($I$2:$I$501,$R$2:$R$501,R454,$I$2:$I$501,"&lt;"&amp;I454,$V$2:$V$501,"&lt;&gt;AdBlue",$V$2:$V$501,"&lt;&gt;Other"),""))</f>
        <v/>
      </c>
      <c r="AA454" s="32" t="str">
        <f aca="false">IF(OR(Z454="",N(Z454)=0),"",I454-Z454)</f>
        <v/>
      </c>
      <c r="AB454" s="32" t="str">
        <f aca="false">IF(OR(R454="",TRIM(I454&amp;"")="",X454=""),"",IFERROR(_xlfn.MAXIFS($I$2:$I$501,$R$2:$R$501,R454,$X$2:$X$501,"&lt;"&amp;X454),""))</f>
        <v/>
      </c>
      <c r="AC454" s="32" t="str">
        <f aca="false">IF(V454="Other","Not fuel, ","")&amp;IFERROR(IF(AND(T454&lt;&gt;"",OR(AND(V454="Diesel",T454&lt;&gt;"Diesel"),AND(V454="Petrol",T454&lt;&gt;"Petrol",T454&lt;&gt;"Plug-in hybrid"),AND(V454="Electric",T454&lt;&gt;"Electric",T454&lt;&gt;"Plug-in hybrid"))),"Wrong fuel for this van, ",""),"")&amp;IFERROR(IF(AND(OR(V454="Diesel",V454="Petrol"),N(U454)&gt;0,G454*1&gt;N(U454)*(1+TankMargin)),"More than the tank holds, ",""),"")&amp;IF(AND(TRIM(D454&amp;"")&lt;&gt;"",Q454&lt;&gt;"",SUBSTITUTE(UPPER(Q454)," ","")&lt;&gt;R454),"Card used in another van, ","")&amp;IF(AND(TRIM(D454&amp;"")&lt;&gt;"",S454=0),"Not one of your vans, ","")&amp;IF(AND(A454&lt;&gt;"",R454="",O454&lt;&gt;"",P454=0),"Card not on your Vans list, ","")&amp;IF(N(Y454)&gt;1,"Filled twice that day, ","")&amp;IFERROR(IF(AND(AA454&lt;&gt;"",AA454&lt;MinMiles),"Only "&amp;TEXT(AA454,"#,##0")&amp;" miles since the previous fill, ",""),"")&amp;IFERROR(IF(AND(AB454&lt;&gt;"",N(AB454)&gt;0,I454*1&lt;N(AB454)),"Pump mileage lower than before, ",""),"")&amp;IFERROR(IF(AND(TRIM(I454&amp;"")&lt;&gt;"",TRIM(K454&amp;"")&lt;&gt;"",ABS(I454*1-K454*1)&gt;MileTolerance),"Pump mileage off from the odometer, ",""),"")&amp;IF(J454="No","No receipt from the driver, ","")&amp;IFERROR(IF(AND(W454&lt;&gt;"",OR(W454&lt;DayStart,W454&gt;DayEnd)),"Outside working hours, ",""),"")&amp;IFERROR(IF(AND(X454&lt;&gt;"",WEEKDAY(X454,2)=6,FlagSat="Yes"),"Saturday, ",""),"")&amp;IFERROR(IF(AND(X454&lt;&gt;"",WEEKDAY(X454,2)=7,FlagSun="Yes"),"Sunday, ",""),"")&amp;IF(AND(FlagPremium="Yes",OR(V454="Diesel",V454="Petrol"),OR(ISNUMBER(SEARCH("super",F454)),ISNUMBER(SEARCH("premium",F454)),ISNUMBER(SEARCH("ultimate",F454)),ISNUMBER(SEARCH("v-power",F454)),ISNUMBER(SEARCH("momentum",F454)),ISNUMBER(SEARCH("supreme",F454)))),"Premium fuel, ","")</f>
        <v/>
      </c>
      <c r="AD454" s="32" t="n">
        <f aca="false">IF(AC454="",0,1)</f>
        <v>0</v>
      </c>
      <c r="AE454" s="32" t="n">
        <f aca="false">IF(A454="",0,1)</f>
        <v>0</v>
      </c>
    </row>
    <row r="455" customFormat="false" ht="15" hidden="false" customHeight="false" outlineLevel="0" collapsed="false">
      <c r="A455" s="24"/>
      <c r="B455" s="25"/>
      <c r="C455" s="21"/>
      <c r="D455" s="19"/>
      <c r="E455" s="19"/>
      <c r="F455" s="19"/>
      <c r="G455" s="26"/>
      <c r="H455" s="27"/>
      <c r="I455" s="28"/>
      <c r="J455" s="19"/>
      <c r="K455" s="28"/>
      <c r="L455" s="29" t="str">
        <f aca="false">IF(AC455="","",LEFT(AC455,LEN(AC455)-2))</f>
        <v/>
      </c>
      <c r="M455" s="30"/>
      <c r="N455" s="30"/>
      <c r="O455" s="32" t="str">
        <f aca="false">IF(TRIM(C455&amp;"")="","",RIGHT(SUBSTITUTE(SUBSTITUTE(C455&amp;""," ",""),"*",""),4))</f>
        <v/>
      </c>
      <c r="P455" s="32" t="n">
        <f aca="false">IF(O455="",0,IFERROR(MATCH(O455,Vans!$D$2:$D$51,0),IFERROR(MATCH(VALUE(O455),Vans!$D$2:$D$51,0),0)))</f>
        <v>0</v>
      </c>
      <c r="Q455" s="32" t="str">
        <f aca="false">IF(P455=0,"",INDEX(Vans!$A$2:$A$51,P455)&amp;"")</f>
        <v/>
      </c>
      <c r="R455" s="32" t="str">
        <f aca="false">IF(A455="","",IF(TRIM(D455&amp;"")&lt;&gt;"",SUBSTITUTE(UPPER(TRIM(D455&amp;""))," ",""),SUBSTITUTE(UPPER(Q455)," ","")))</f>
        <v/>
      </c>
      <c r="S455" s="32" t="n">
        <f aca="false">IF(R455="",0,IFERROR(MATCH(R455,Vans!$G$2:$G$51,0),0))</f>
        <v>0</v>
      </c>
      <c r="T455" s="32" t="str">
        <f aca="false">IF(S455=0,"",INDEX(Vans!$B$2:$B$51,S455)&amp;"")</f>
        <v/>
      </c>
      <c r="U455" s="32" t="str">
        <f aca="false">IF(S455=0,"",INDEX(Vans!$C$2:$C$51,S455))</f>
        <v/>
      </c>
      <c r="V455" s="32" t="str">
        <f aca="false">IF(TRIM(F455&amp;"")="","",IF(ISNUMBER(SEARCH("adblue",F455)),"AdBlue",IF(OR(ISNUMBER(SEARCH("diesel",F455)),ISNUMBER(SEARCH("derv",F455)),ISNUMBER(SEARCH("ulsd",F455))),"Diesel",IF(OR(ISNUMBER(SEARCH("unleaded",F455)),ISNUMBER(SEARCH("petrol",F455)),ISNUMBER(SEARCH("ulp",F455))),"Petrol",IF(OR(ISNUMBER(SEARCH("electric",F455)),ISNUMBER(SEARCH("charg",F455)),ISNUMBER(SEARCH("kwh",F455))),"Electric","Other")))))</f>
        <v/>
      </c>
      <c r="W455" s="34" t="str">
        <f aca="false">IF(TRIM(B455&amp;"")&lt;&gt;"",IFERROR(MOD(B455*1,1),""),IF(A455="","",IFERROR(IF(MOD(A455*1,1)&gt;0,MOD(A455*1,1),""),"")))</f>
        <v/>
      </c>
      <c r="X455" s="35" t="str">
        <f aca="false">IF(A455="","",IFERROR(INT(A455*1),""))</f>
        <v/>
      </c>
      <c r="Y455" s="32" t="str">
        <f aca="false">IF(OR(X455="",NOT(OR(V455="Diesel",V455="Petrol"))),"",MAX(IF(O455="",0,COUNTIFS($O$2:$O$501,O455,$X$2:$X$501,X455,$V$2:$V$501,"Diesel")+COUNTIFS($O$2:$O$501,O455,$X$2:$X$501,X455,$V$2:$V$501,"Petrol")),IF(R455="",0,COUNTIFS($R$2:$R$501,R455,$X$2:$X$501,X455,$V$2:$V$501,"Diesel")+COUNTIFS($R$2:$R$501,R455,$X$2:$X$501,X455,$V$2:$V$501,"Petrol"))))</f>
        <v/>
      </c>
      <c r="Z455" s="32" t="str">
        <f aca="false">IF(OR(R455="",TRIM(I455&amp;"")="",NOT(OR(V455="Diesel",V455="Petrol"))),"",IFERROR(_xlfn.MAXIFS($I$2:$I$501,$R$2:$R$501,R455,$I$2:$I$501,"&lt;"&amp;I455,$V$2:$V$501,"&lt;&gt;AdBlue",$V$2:$V$501,"&lt;&gt;Other"),""))</f>
        <v/>
      </c>
      <c r="AA455" s="32" t="str">
        <f aca="false">IF(OR(Z455="",N(Z455)=0),"",I455-Z455)</f>
        <v/>
      </c>
      <c r="AB455" s="32" t="str">
        <f aca="false">IF(OR(R455="",TRIM(I455&amp;"")="",X455=""),"",IFERROR(_xlfn.MAXIFS($I$2:$I$501,$R$2:$R$501,R455,$X$2:$X$501,"&lt;"&amp;X455),""))</f>
        <v/>
      </c>
      <c r="AC455" s="32" t="str">
        <f aca="false">IF(V455="Other","Not fuel, ","")&amp;IFERROR(IF(AND(T455&lt;&gt;"",OR(AND(V455="Diesel",T455&lt;&gt;"Diesel"),AND(V455="Petrol",T455&lt;&gt;"Petrol",T455&lt;&gt;"Plug-in hybrid"),AND(V455="Electric",T455&lt;&gt;"Electric",T455&lt;&gt;"Plug-in hybrid"))),"Wrong fuel for this van, ",""),"")&amp;IFERROR(IF(AND(OR(V455="Diesel",V455="Petrol"),N(U455)&gt;0,G455*1&gt;N(U455)*(1+TankMargin)),"More than the tank holds, ",""),"")&amp;IF(AND(TRIM(D455&amp;"")&lt;&gt;"",Q455&lt;&gt;"",SUBSTITUTE(UPPER(Q455)," ","")&lt;&gt;R455),"Card used in another van, ","")&amp;IF(AND(TRIM(D455&amp;"")&lt;&gt;"",S455=0),"Not one of your vans, ","")&amp;IF(AND(A455&lt;&gt;"",R455="",O455&lt;&gt;"",P455=0),"Card not on your Vans list, ","")&amp;IF(N(Y455)&gt;1,"Filled twice that day, ","")&amp;IFERROR(IF(AND(AA455&lt;&gt;"",AA455&lt;MinMiles),"Only "&amp;TEXT(AA455,"#,##0")&amp;" miles since the previous fill, ",""),"")&amp;IFERROR(IF(AND(AB455&lt;&gt;"",N(AB455)&gt;0,I455*1&lt;N(AB455)),"Pump mileage lower than before, ",""),"")&amp;IFERROR(IF(AND(TRIM(I455&amp;"")&lt;&gt;"",TRIM(K455&amp;"")&lt;&gt;"",ABS(I455*1-K455*1)&gt;MileTolerance),"Pump mileage off from the odometer, ",""),"")&amp;IF(J455="No","No receipt from the driver, ","")&amp;IFERROR(IF(AND(W455&lt;&gt;"",OR(W455&lt;DayStart,W455&gt;DayEnd)),"Outside working hours, ",""),"")&amp;IFERROR(IF(AND(X455&lt;&gt;"",WEEKDAY(X455,2)=6,FlagSat="Yes"),"Saturday, ",""),"")&amp;IFERROR(IF(AND(X455&lt;&gt;"",WEEKDAY(X455,2)=7,FlagSun="Yes"),"Sunday, ",""),"")&amp;IF(AND(FlagPremium="Yes",OR(V455="Diesel",V455="Petrol"),OR(ISNUMBER(SEARCH("super",F455)),ISNUMBER(SEARCH("premium",F455)),ISNUMBER(SEARCH("ultimate",F455)),ISNUMBER(SEARCH("v-power",F455)),ISNUMBER(SEARCH("momentum",F455)),ISNUMBER(SEARCH("supreme",F455)))),"Premium fuel, ","")</f>
        <v/>
      </c>
      <c r="AD455" s="32" t="n">
        <f aca="false">IF(AC455="",0,1)</f>
        <v>0</v>
      </c>
      <c r="AE455" s="32" t="n">
        <f aca="false">IF(A455="",0,1)</f>
        <v>0</v>
      </c>
    </row>
    <row r="456" customFormat="false" ht="15" hidden="false" customHeight="false" outlineLevel="0" collapsed="false">
      <c r="A456" s="24"/>
      <c r="B456" s="25"/>
      <c r="C456" s="21"/>
      <c r="D456" s="19"/>
      <c r="E456" s="19"/>
      <c r="F456" s="19"/>
      <c r="G456" s="26"/>
      <c r="H456" s="27"/>
      <c r="I456" s="28"/>
      <c r="J456" s="19"/>
      <c r="K456" s="28"/>
      <c r="L456" s="29" t="str">
        <f aca="false">IF(AC456="","",LEFT(AC456,LEN(AC456)-2))</f>
        <v/>
      </c>
      <c r="M456" s="30"/>
      <c r="N456" s="30"/>
      <c r="O456" s="32" t="str">
        <f aca="false">IF(TRIM(C456&amp;"")="","",RIGHT(SUBSTITUTE(SUBSTITUTE(C456&amp;""," ",""),"*",""),4))</f>
        <v/>
      </c>
      <c r="P456" s="32" t="n">
        <f aca="false">IF(O456="",0,IFERROR(MATCH(O456,Vans!$D$2:$D$51,0),IFERROR(MATCH(VALUE(O456),Vans!$D$2:$D$51,0),0)))</f>
        <v>0</v>
      </c>
      <c r="Q456" s="32" t="str">
        <f aca="false">IF(P456=0,"",INDEX(Vans!$A$2:$A$51,P456)&amp;"")</f>
        <v/>
      </c>
      <c r="R456" s="32" t="str">
        <f aca="false">IF(A456="","",IF(TRIM(D456&amp;"")&lt;&gt;"",SUBSTITUTE(UPPER(TRIM(D456&amp;""))," ",""),SUBSTITUTE(UPPER(Q456)," ","")))</f>
        <v/>
      </c>
      <c r="S456" s="32" t="n">
        <f aca="false">IF(R456="",0,IFERROR(MATCH(R456,Vans!$G$2:$G$51,0),0))</f>
        <v>0</v>
      </c>
      <c r="T456" s="32" t="str">
        <f aca="false">IF(S456=0,"",INDEX(Vans!$B$2:$B$51,S456)&amp;"")</f>
        <v/>
      </c>
      <c r="U456" s="32" t="str">
        <f aca="false">IF(S456=0,"",INDEX(Vans!$C$2:$C$51,S456))</f>
        <v/>
      </c>
      <c r="V456" s="32" t="str">
        <f aca="false">IF(TRIM(F456&amp;"")="","",IF(ISNUMBER(SEARCH("adblue",F456)),"AdBlue",IF(OR(ISNUMBER(SEARCH("diesel",F456)),ISNUMBER(SEARCH("derv",F456)),ISNUMBER(SEARCH("ulsd",F456))),"Diesel",IF(OR(ISNUMBER(SEARCH("unleaded",F456)),ISNUMBER(SEARCH("petrol",F456)),ISNUMBER(SEARCH("ulp",F456))),"Petrol",IF(OR(ISNUMBER(SEARCH("electric",F456)),ISNUMBER(SEARCH("charg",F456)),ISNUMBER(SEARCH("kwh",F456))),"Electric","Other")))))</f>
        <v/>
      </c>
      <c r="W456" s="34" t="str">
        <f aca="false">IF(TRIM(B456&amp;"")&lt;&gt;"",IFERROR(MOD(B456*1,1),""),IF(A456="","",IFERROR(IF(MOD(A456*1,1)&gt;0,MOD(A456*1,1),""),"")))</f>
        <v/>
      </c>
      <c r="X456" s="35" t="str">
        <f aca="false">IF(A456="","",IFERROR(INT(A456*1),""))</f>
        <v/>
      </c>
      <c r="Y456" s="32" t="str">
        <f aca="false">IF(OR(X456="",NOT(OR(V456="Diesel",V456="Petrol"))),"",MAX(IF(O456="",0,COUNTIFS($O$2:$O$501,O456,$X$2:$X$501,X456,$V$2:$V$501,"Diesel")+COUNTIFS($O$2:$O$501,O456,$X$2:$X$501,X456,$V$2:$V$501,"Petrol")),IF(R456="",0,COUNTIFS($R$2:$R$501,R456,$X$2:$X$501,X456,$V$2:$V$501,"Diesel")+COUNTIFS($R$2:$R$501,R456,$X$2:$X$501,X456,$V$2:$V$501,"Petrol"))))</f>
        <v/>
      </c>
      <c r="Z456" s="32" t="str">
        <f aca="false">IF(OR(R456="",TRIM(I456&amp;"")="",NOT(OR(V456="Diesel",V456="Petrol"))),"",IFERROR(_xlfn.MAXIFS($I$2:$I$501,$R$2:$R$501,R456,$I$2:$I$501,"&lt;"&amp;I456,$V$2:$V$501,"&lt;&gt;AdBlue",$V$2:$V$501,"&lt;&gt;Other"),""))</f>
        <v/>
      </c>
      <c r="AA456" s="32" t="str">
        <f aca="false">IF(OR(Z456="",N(Z456)=0),"",I456-Z456)</f>
        <v/>
      </c>
      <c r="AB456" s="32" t="str">
        <f aca="false">IF(OR(R456="",TRIM(I456&amp;"")="",X456=""),"",IFERROR(_xlfn.MAXIFS($I$2:$I$501,$R$2:$R$501,R456,$X$2:$X$501,"&lt;"&amp;X456),""))</f>
        <v/>
      </c>
      <c r="AC456" s="32" t="str">
        <f aca="false">IF(V456="Other","Not fuel, ","")&amp;IFERROR(IF(AND(T456&lt;&gt;"",OR(AND(V456="Diesel",T456&lt;&gt;"Diesel"),AND(V456="Petrol",T456&lt;&gt;"Petrol",T456&lt;&gt;"Plug-in hybrid"),AND(V456="Electric",T456&lt;&gt;"Electric",T456&lt;&gt;"Plug-in hybrid"))),"Wrong fuel for this van, ",""),"")&amp;IFERROR(IF(AND(OR(V456="Diesel",V456="Petrol"),N(U456)&gt;0,G456*1&gt;N(U456)*(1+TankMargin)),"More than the tank holds, ",""),"")&amp;IF(AND(TRIM(D456&amp;"")&lt;&gt;"",Q456&lt;&gt;"",SUBSTITUTE(UPPER(Q456)," ","")&lt;&gt;R456),"Card used in another van, ","")&amp;IF(AND(TRIM(D456&amp;"")&lt;&gt;"",S456=0),"Not one of your vans, ","")&amp;IF(AND(A456&lt;&gt;"",R456="",O456&lt;&gt;"",P456=0),"Card not on your Vans list, ","")&amp;IF(N(Y456)&gt;1,"Filled twice that day, ","")&amp;IFERROR(IF(AND(AA456&lt;&gt;"",AA456&lt;MinMiles),"Only "&amp;TEXT(AA456,"#,##0")&amp;" miles since the previous fill, ",""),"")&amp;IFERROR(IF(AND(AB456&lt;&gt;"",N(AB456)&gt;0,I456*1&lt;N(AB456)),"Pump mileage lower than before, ",""),"")&amp;IFERROR(IF(AND(TRIM(I456&amp;"")&lt;&gt;"",TRIM(K456&amp;"")&lt;&gt;"",ABS(I456*1-K456*1)&gt;MileTolerance),"Pump mileage off from the odometer, ",""),"")&amp;IF(J456="No","No receipt from the driver, ","")&amp;IFERROR(IF(AND(W456&lt;&gt;"",OR(W456&lt;DayStart,W456&gt;DayEnd)),"Outside working hours, ",""),"")&amp;IFERROR(IF(AND(X456&lt;&gt;"",WEEKDAY(X456,2)=6,FlagSat="Yes"),"Saturday, ",""),"")&amp;IFERROR(IF(AND(X456&lt;&gt;"",WEEKDAY(X456,2)=7,FlagSun="Yes"),"Sunday, ",""),"")&amp;IF(AND(FlagPremium="Yes",OR(V456="Diesel",V456="Petrol"),OR(ISNUMBER(SEARCH("super",F456)),ISNUMBER(SEARCH("premium",F456)),ISNUMBER(SEARCH("ultimate",F456)),ISNUMBER(SEARCH("v-power",F456)),ISNUMBER(SEARCH("momentum",F456)),ISNUMBER(SEARCH("supreme",F456)))),"Premium fuel, ","")</f>
        <v/>
      </c>
      <c r="AD456" s="32" t="n">
        <f aca="false">IF(AC456="",0,1)</f>
        <v>0</v>
      </c>
      <c r="AE456" s="32" t="n">
        <f aca="false">IF(A456="",0,1)</f>
        <v>0</v>
      </c>
    </row>
    <row r="457" customFormat="false" ht="15" hidden="false" customHeight="false" outlineLevel="0" collapsed="false">
      <c r="A457" s="24"/>
      <c r="B457" s="25"/>
      <c r="C457" s="21"/>
      <c r="D457" s="19"/>
      <c r="E457" s="19"/>
      <c r="F457" s="19"/>
      <c r="G457" s="26"/>
      <c r="H457" s="27"/>
      <c r="I457" s="28"/>
      <c r="J457" s="19"/>
      <c r="K457" s="28"/>
      <c r="L457" s="29" t="str">
        <f aca="false">IF(AC457="","",LEFT(AC457,LEN(AC457)-2))</f>
        <v/>
      </c>
      <c r="M457" s="30"/>
      <c r="N457" s="30"/>
      <c r="O457" s="32" t="str">
        <f aca="false">IF(TRIM(C457&amp;"")="","",RIGHT(SUBSTITUTE(SUBSTITUTE(C457&amp;""," ",""),"*",""),4))</f>
        <v/>
      </c>
      <c r="P457" s="32" t="n">
        <f aca="false">IF(O457="",0,IFERROR(MATCH(O457,Vans!$D$2:$D$51,0),IFERROR(MATCH(VALUE(O457),Vans!$D$2:$D$51,0),0)))</f>
        <v>0</v>
      </c>
      <c r="Q457" s="32" t="str">
        <f aca="false">IF(P457=0,"",INDEX(Vans!$A$2:$A$51,P457)&amp;"")</f>
        <v/>
      </c>
      <c r="R457" s="32" t="str">
        <f aca="false">IF(A457="","",IF(TRIM(D457&amp;"")&lt;&gt;"",SUBSTITUTE(UPPER(TRIM(D457&amp;""))," ",""),SUBSTITUTE(UPPER(Q457)," ","")))</f>
        <v/>
      </c>
      <c r="S457" s="32" t="n">
        <f aca="false">IF(R457="",0,IFERROR(MATCH(R457,Vans!$G$2:$G$51,0),0))</f>
        <v>0</v>
      </c>
      <c r="T457" s="32" t="str">
        <f aca="false">IF(S457=0,"",INDEX(Vans!$B$2:$B$51,S457)&amp;"")</f>
        <v/>
      </c>
      <c r="U457" s="32" t="str">
        <f aca="false">IF(S457=0,"",INDEX(Vans!$C$2:$C$51,S457))</f>
        <v/>
      </c>
      <c r="V457" s="32" t="str">
        <f aca="false">IF(TRIM(F457&amp;"")="","",IF(ISNUMBER(SEARCH("adblue",F457)),"AdBlue",IF(OR(ISNUMBER(SEARCH("diesel",F457)),ISNUMBER(SEARCH("derv",F457)),ISNUMBER(SEARCH("ulsd",F457))),"Diesel",IF(OR(ISNUMBER(SEARCH("unleaded",F457)),ISNUMBER(SEARCH("petrol",F457)),ISNUMBER(SEARCH("ulp",F457))),"Petrol",IF(OR(ISNUMBER(SEARCH("electric",F457)),ISNUMBER(SEARCH("charg",F457)),ISNUMBER(SEARCH("kwh",F457))),"Electric","Other")))))</f>
        <v/>
      </c>
      <c r="W457" s="34" t="str">
        <f aca="false">IF(TRIM(B457&amp;"")&lt;&gt;"",IFERROR(MOD(B457*1,1),""),IF(A457="","",IFERROR(IF(MOD(A457*1,1)&gt;0,MOD(A457*1,1),""),"")))</f>
        <v/>
      </c>
      <c r="X457" s="35" t="str">
        <f aca="false">IF(A457="","",IFERROR(INT(A457*1),""))</f>
        <v/>
      </c>
      <c r="Y457" s="32" t="str">
        <f aca="false">IF(OR(X457="",NOT(OR(V457="Diesel",V457="Petrol"))),"",MAX(IF(O457="",0,COUNTIFS($O$2:$O$501,O457,$X$2:$X$501,X457,$V$2:$V$501,"Diesel")+COUNTIFS($O$2:$O$501,O457,$X$2:$X$501,X457,$V$2:$V$501,"Petrol")),IF(R457="",0,COUNTIFS($R$2:$R$501,R457,$X$2:$X$501,X457,$V$2:$V$501,"Diesel")+COUNTIFS($R$2:$R$501,R457,$X$2:$X$501,X457,$V$2:$V$501,"Petrol"))))</f>
        <v/>
      </c>
      <c r="Z457" s="32" t="str">
        <f aca="false">IF(OR(R457="",TRIM(I457&amp;"")="",NOT(OR(V457="Diesel",V457="Petrol"))),"",IFERROR(_xlfn.MAXIFS($I$2:$I$501,$R$2:$R$501,R457,$I$2:$I$501,"&lt;"&amp;I457,$V$2:$V$501,"&lt;&gt;AdBlue",$V$2:$V$501,"&lt;&gt;Other"),""))</f>
        <v/>
      </c>
      <c r="AA457" s="32" t="str">
        <f aca="false">IF(OR(Z457="",N(Z457)=0),"",I457-Z457)</f>
        <v/>
      </c>
      <c r="AB457" s="32" t="str">
        <f aca="false">IF(OR(R457="",TRIM(I457&amp;"")="",X457=""),"",IFERROR(_xlfn.MAXIFS($I$2:$I$501,$R$2:$R$501,R457,$X$2:$X$501,"&lt;"&amp;X457),""))</f>
        <v/>
      </c>
      <c r="AC457" s="32" t="str">
        <f aca="false">IF(V457="Other","Not fuel, ","")&amp;IFERROR(IF(AND(T457&lt;&gt;"",OR(AND(V457="Diesel",T457&lt;&gt;"Diesel"),AND(V457="Petrol",T457&lt;&gt;"Petrol",T457&lt;&gt;"Plug-in hybrid"),AND(V457="Electric",T457&lt;&gt;"Electric",T457&lt;&gt;"Plug-in hybrid"))),"Wrong fuel for this van, ",""),"")&amp;IFERROR(IF(AND(OR(V457="Diesel",V457="Petrol"),N(U457)&gt;0,G457*1&gt;N(U457)*(1+TankMargin)),"More than the tank holds, ",""),"")&amp;IF(AND(TRIM(D457&amp;"")&lt;&gt;"",Q457&lt;&gt;"",SUBSTITUTE(UPPER(Q457)," ","")&lt;&gt;R457),"Card used in another van, ","")&amp;IF(AND(TRIM(D457&amp;"")&lt;&gt;"",S457=0),"Not one of your vans, ","")&amp;IF(AND(A457&lt;&gt;"",R457="",O457&lt;&gt;"",P457=0),"Card not on your Vans list, ","")&amp;IF(N(Y457)&gt;1,"Filled twice that day, ","")&amp;IFERROR(IF(AND(AA457&lt;&gt;"",AA457&lt;MinMiles),"Only "&amp;TEXT(AA457,"#,##0")&amp;" miles since the previous fill, ",""),"")&amp;IFERROR(IF(AND(AB457&lt;&gt;"",N(AB457)&gt;0,I457*1&lt;N(AB457)),"Pump mileage lower than before, ",""),"")&amp;IFERROR(IF(AND(TRIM(I457&amp;"")&lt;&gt;"",TRIM(K457&amp;"")&lt;&gt;"",ABS(I457*1-K457*1)&gt;MileTolerance),"Pump mileage off from the odometer, ",""),"")&amp;IF(J457="No","No receipt from the driver, ","")&amp;IFERROR(IF(AND(W457&lt;&gt;"",OR(W457&lt;DayStart,W457&gt;DayEnd)),"Outside working hours, ",""),"")&amp;IFERROR(IF(AND(X457&lt;&gt;"",WEEKDAY(X457,2)=6,FlagSat="Yes"),"Saturday, ",""),"")&amp;IFERROR(IF(AND(X457&lt;&gt;"",WEEKDAY(X457,2)=7,FlagSun="Yes"),"Sunday, ",""),"")&amp;IF(AND(FlagPremium="Yes",OR(V457="Diesel",V457="Petrol"),OR(ISNUMBER(SEARCH("super",F457)),ISNUMBER(SEARCH("premium",F457)),ISNUMBER(SEARCH("ultimate",F457)),ISNUMBER(SEARCH("v-power",F457)),ISNUMBER(SEARCH("momentum",F457)),ISNUMBER(SEARCH("supreme",F457)))),"Premium fuel, ","")</f>
        <v/>
      </c>
      <c r="AD457" s="32" t="n">
        <f aca="false">IF(AC457="",0,1)</f>
        <v>0</v>
      </c>
      <c r="AE457" s="32" t="n">
        <f aca="false">IF(A457="",0,1)</f>
        <v>0</v>
      </c>
    </row>
    <row r="458" customFormat="false" ht="15" hidden="false" customHeight="false" outlineLevel="0" collapsed="false">
      <c r="A458" s="24"/>
      <c r="B458" s="25"/>
      <c r="C458" s="21"/>
      <c r="D458" s="19"/>
      <c r="E458" s="19"/>
      <c r="F458" s="19"/>
      <c r="G458" s="26"/>
      <c r="H458" s="27"/>
      <c r="I458" s="28"/>
      <c r="J458" s="19"/>
      <c r="K458" s="28"/>
      <c r="L458" s="29" t="str">
        <f aca="false">IF(AC458="","",LEFT(AC458,LEN(AC458)-2))</f>
        <v/>
      </c>
      <c r="M458" s="30"/>
      <c r="N458" s="30"/>
      <c r="O458" s="32" t="str">
        <f aca="false">IF(TRIM(C458&amp;"")="","",RIGHT(SUBSTITUTE(SUBSTITUTE(C458&amp;""," ",""),"*",""),4))</f>
        <v/>
      </c>
      <c r="P458" s="32" t="n">
        <f aca="false">IF(O458="",0,IFERROR(MATCH(O458,Vans!$D$2:$D$51,0),IFERROR(MATCH(VALUE(O458),Vans!$D$2:$D$51,0),0)))</f>
        <v>0</v>
      </c>
      <c r="Q458" s="32" t="str">
        <f aca="false">IF(P458=0,"",INDEX(Vans!$A$2:$A$51,P458)&amp;"")</f>
        <v/>
      </c>
      <c r="R458" s="32" t="str">
        <f aca="false">IF(A458="","",IF(TRIM(D458&amp;"")&lt;&gt;"",SUBSTITUTE(UPPER(TRIM(D458&amp;""))," ",""),SUBSTITUTE(UPPER(Q458)," ","")))</f>
        <v/>
      </c>
      <c r="S458" s="32" t="n">
        <f aca="false">IF(R458="",0,IFERROR(MATCH(R458,Vans!$G$2:$G$51,0),0))</f>
        <v>0</v>
      </c>
      <c r="T458" s="32" t="str">
        <f aca="false">IF(S458=0,"",INDEX(Vans!$B$2:$B$51,S458)&amp;"")</f>
        <v/>
      </c>
      <c r="U458" s="32" t="str">
        <f aca="false">IF(S458=0,"",INDEX(Vans!$C$2:$C$51,S458))</f>
        <v/>
      </c>
      <c r="V458" s="32" t="str">
        <f aca="false">IF(TRIM(F458&amp;"")="","",IF(ISNUMBER(SEARCH("adblue",F458)),"AdBlue",IF(OR(ISNUMBER(SEARCH("diesel",F458)),ISNUMBER(SEARCH("derv",F458)),ISNUMBER(SEARCH("ulsd",F458))),"Diesel",IF(OR(ISNUMBER(SEARCH("unleaded",F458)),ISNUMBER(SEARCH("petrol",F458)),ISNUMBER(SEARCH("ulp",F458))),"Petrol",IF(OR(ISNUMBER(SEARCH("electric",F458)),ISNUMBER(SEARCH("charg",F458)),ISNUMBER(SEARCH("kwh",F458))),"Electric","Other")))))</f>
        <v/>
      </c>
      <c r="W458" s="34" t="str">
        <f aca="false">IF(TRIM(B458&amp;"")&lt;&gt;"",IFERROR(MOD(B458*1,1),""),IF(A458="","",IFERROR(IF(MOD(A458*1,1)&gt;0,MOD(A458*1,1),""),"")))</f>
        <v/>
      </c>
      <c r="X458" s="35" t="str">
        <f aca="false">IF(A458="","",IFERROR(INT(A458*1),""))</f>
        <v/>
      </c>
      <c r="Y458" s="32" t="str">
        <f aca="false">IF(OR(X458="",NOT(OR(V458="Diesel",V458="Petrol"))),"",MAX(IF(O458="",0,COUNTIFS($O$2:$O$501,O458,$X$2:$X$501,X458,$V$2:$V$501,"Diesel")+COUNTIFS($O$2:$O$501,O458,$X$2:$X$501,X458,$V$2:$V$501,"Petrol")),IF(R458="",0,COUNTIFS($R$2:$R$501,R458,$X$2:$X$501,X458,$V$2:$V$501,"Diesel")+COUNTIFS($R$2:$R$501,R458,$X$2:$X$501,X458,$V$2:$V$501,"Petrol"))))</f>
        <v/>
      </c>
      <c r="Z458" s="32" t="str">
        <f aca="false">IF(OR(R458="",TRIM(I458&amp;"")="",NOT(OR(V458="Diesel",V458="Petrol"))),"",IFERROR(_xlfn.MAXIFS($I$2:$I$501,$R$2:$R$501,R458,$I$2:$I$501,"&lt;"&amp;I458,$V$2:$V$501,"&lt;&gt;AdBlue",$V$2:$V$501,"&lt;&gt;Other"),""))</f>
        <v/>
      </c>
      <c r="AA458" s="32" t="str">
        <f aca="false">IF(OR(Z458="",N(Z458)=0),"",I458-Z458)</f>
        <v/>
      </c>
      <c r="AB458" s="32" t="str">
        <f aca="false">IF(OR(R458="",TRIM(I458&amp;"")="",X458=""),"",IFERROR(_xlfn.MAXIFS($I$2:$I$501,$R$2:$R$501,R458,$X$2:$X$501,"&lt;"&amp;X458),""))</f>
        <v/>
      </c>
      <c r="AC458" s="32" t="str">
        <f aca="false">IF(V458="Other","Not fuel, ","")&amp;IFERROR(IF(AND(T458&lt;&gt;"",OR(AND(V458="Diesel",T458&lt;&gt;"Diesel"),AND(V458="Petrol",T458&lt;&gt;"Petrol",T458&lt;&gt;"Plug-in hybrid"),AND(V458="Electric",T458&lt;&gt;"Electric",T458&lt;&gt;"Plug-in hybrid"))),"Wrong fuel for this van, ",""),"")&amp;IFERROR(IF(AND(OR(V458="Diesel",V458="Petrol"),N(U458)&gt;0,G458*1&gt;N(U458)*(1+TankMargin)),"More than the tank holds, ",""),"")&amp;IF(AND(TRIM(D458&amp;"")&lt;&gt;"",Q458&lt;&gt;"",SUBSTITUTE(UPPER(Q458)," ","")&lt;&gt;R458),"Card used in another van, ","")&amp;IF(AND(TRIM(D458&amp;"")&lt;&gt;"",S458=0),"Not one of your vans, ","")&amp;IF(AND(A458&lt;&gt;"",R458="",O458&lt;&gt;"",P458=0),"Card not on your Vans list, ","")&amp;IF(N(Y458)&gt;1,"Filled twice that day, ","")&amp;IFERROR(IF(AND(AA458&lt;&gt;"",AA458&lt;MinMiles),"Only "&amp;TEXT(AA458,"#,##0")&amp;" miles since the previous fill, ",""),"")&amp;IFERROR(IF(AND(AB458&lt;&gt;"",N(AB458)&gt;0,I458*1&lt;N(AB458)),"Pump mileage lower than before, ",""),"")&amp;IFERROR(IF(AND(TRIM(I458&amp;"")&lt;&gt;"",TRIM(K458&amp;"")&lt;&gt;"",ABS(I458*1-K458*1)&gt;MileTolerance),"Pump mileage off from the odometer, ",""),"")&amp;IF(J458="No","No receipt from the driver, ","")&amp;IFERROR(IF(AND(W458&lt;&gt;"",OR(W458&lt;DayStart,W458&gt;DayEnd)),"Outside working hours, ",""),"")&amp;IFERROR(IF(AND(X458&lt;&gt;"",WEEKDAY(X458,2)=6,FlagSat="Yes"),"Saturday, ",""),"")&amp;IFERROR(IF(AND(X458&lt;&gt;"",WEEKDAY(X458,2)=7,FlagSun="Yes"),"Sunday, ",""),"")&amp;IF(AND(FlagPremium="Yes",OR(V458="Diesel",V458="Petrol"),OR(ISNUMBER(SEARCH("super",F458)),ISNUMBER(SEARCH("premium",F458)),ISNUMBER(SEARCH("ultimate",F458)),ISNUMBER(SEARCH("v-power",F458)),ISNUMBER(SEARCH("momentum",F458)),ISNUMBER(SEARCH("supreme",F458)))),"Premium fuel, ","")</f>
        <v/>
      </c>
      <c r="AD458" s="32" t="n">
        <f aca="false">IF(AC458="",0,1)</f>
        <v>0</v>
      </c>
      <c r="AE458" s="32" t="n">
        <f aca="false">IF(A458="",0,1)</f>
        <v>0</v>
      </c>
    </row>
    <row r="459" customFormat="false" ht="15" hidden="false" customHeight="false" outlineLevel="0" collapsed="false">
      <c r="A459" s="24"/>
      <c r="B459" s="25"/>
      <c r="C459" s="21"/>
      <c r="D459" s="19"/>
      <c r="E459" s="19"/>
      <c r="F459" s="19"/>
      <c r="G459" s="26"/>
      <c r="H459" s="27"/>
      <c r="I459" s="28"/>
      <c r="J459" s="19"/>
      <c r="K459" s="28"/>
      <c r="L459" s="29" t="str">
        <f aca="false">IF(AC459="","",LEFT(AC459,LEN(AC459)-2))</f>
        <v/>
      </c>
      <c r="M459" s="30"/>
      <c r="N459" s="30"/>
      <c r="O459" s="32" t="str">
        <f aca="false">IF(TRIM(C459&amp;"")="","",RIGHT(SUBSTITUTE(SUBSTITUTE(C459&amp;""," ",""),"*",""),4))</f>
        <v/>
      </c>
      <c r="P459" s="32" t="n">
        <f aca="false">IF(O459="",0,IFERROR(MATCH(O459,Vans!$D$2:$D$51,0),IFERROR(MATCH(VALUE(O459),Vans!$D$2:$D$51,0),0)))</f>
        <v>0</v>
      </c>
      <c r="Q459" s="32" t="str">
        <f aca="false">IF(P459=0,"",INDEX(Vans!$A$2:$A$51,P459)&amp;"")</f>
        <v/>
      </c>
      <c r="R459" s="32" t="str">
        <f aca="false">IF(A459="","",IF(TRIM(D459&amp;"")&lt;&gt;"",SUBSTITUTE(UPPER(TRIM(D459&amp;""))," ",""),SUBSTITUTE(UPPER(Q459)," ","")))</f>
        <v/>
      </c>
      <c r="S459" s="32" t="n">
        <f aca="false">IF(R459="",0,IFERROR(MATCH(R459,Vans!$G$2:$G$51,0),0))</f>
        <v>0</v>
      </c>
      <c r="T459" s="32" t="str">
        <f aca="false">IF(S459=0,"",INDEX(Vans!$B$2:$B$51,S459)&amp;"")</f>
        <v/>
      </c>
      <c r="U459" s="32" t="str">
        <f aca="false">IF(S459=0,"",INDEX(Vans!$C$2:$C$51,S459))</f>
        <v/>
      </c>
      <c r="V459" s="32" t="str">
        <f aca="false">IF(TRIM(F459&amp;"")="","",IF(ISNUMBER(SEARCH("adblue",F459)),"AdBlue",IF(OR(ISNUMBER(SEARCH("diesel",F459)),ISNUMBER(SEARCH("derv",F459)),ISNUMBER(SEARCH("ulsd",F459))),"Diesel",IF(OR(ISNUMBER(SEARCH("unleaded",F459)),ISNUMBER(SEARCH("petrol",F459)),ISNUMBER(SEARCH("ulp",F459))),"Petrol",IF(OR(ISNUMBER(SEARCH("electric",F459)),ISNUMBER(SEARCH("charg",F459)),ISNUMBER(SEARCH("kwh",F459))),"Electric","Other")))))</f>
        <v/>
      </c>
      <c r="W459" s="34" t="str">
        <f aca="false">IF(TRIM(B459&amp;"")&lt;&gt;"",IFERROR(MOD(B459*1,1),""),IF(A459="","",IFERROR(IF(MOD(A459*1,1)&gt;0,MOD(A459*1,1),""),"")))</f>
        <v/>
      </c>
      <c r="X459" s="35" t="str">
        <f aca="false">IF(A459="","",IFERROR(INT(A459*1),""))</f>
        <v/>
      </c>
      <c r="Y459" s="32" t="str">
        <f aca="false">IF(OR(X459="",NOT(OR(V459="Diesel",V459="Petrol"))),"",MAX(IF(O459="",0,COUNTIFS($O$2:$O$501,O459,$X$2:$X$501,X459,$V$2:$V$501,"Diesel")+COUNTIFS($O$2:$O$501,O459,$X$2:$X$501,X459,$V$2:$V$501,"Petrol")),IF(R459="",0,COUNTIFS($R$2:$R$501,R459,$X$2:$X$501,X459,$V$2:$V$501,"Diesel")+COUNTIFS($R$2:$R$501,R459,$X$2:$X$501,X459,$V$2:$V$501,"Petrol"))))</f>
        <v/>
      </c>
      <c r="Z459" s="32" t="str">
        <f aca="false">IF(OR(R459="",TRIM(I459&amp;"")="",NOT(OR(V459="Diesel",V459="Petrol"))),"",IFERROR(_xlfn.MAXIFS($I$2:$I$501,$R$2:$R$501,R459,$I$2:$I$501,"&lt;"&amp;I459,$V$2:$V$501,"&lt;&gt;AdBlue",$V$2:$V$501,"&lt;&gt;Other"),""))</f>
        <v/>
      </c>
      <c r="AA459" s="32" t="str">
        <f aca="false">IF(OR(Z459="",N(Z459)=0),"",I459-Z459)</f>
        <v/>
      </c>
      <c r="AB459" s="32" t="str">
        <f aca="false">IF(OR(R459="",TRIM(I459&amp;"")="",X459=""),"",IFERROR(_xlfn.MAXIFS($I$2:$I$501,$R$2:$R$501,R459,$X$2:$X$501,"&lt;"&amp;X459),""))</f>
        <v/>
      </c>
      <c r="AC459" s="32" t="str">
        <f aca="false">IF(V459="Other","Not fuel, ","")&amp;IFERROR(IF(AND(T459&lt;&gt;"",OR(AND(V459="Diesel",T459&lt;&gt;"Diesel"),AND(V459="Petrol",T459&lt;&gt;"Petrol",T459&lt;&gt;"Plug-in hybrid"),AND(V459="Electric",T459&lt;&gt;"Electric",T459&lt;&gt;"Plug-in hybrid"))),"Wrong fuel for this van, ",""),"")&amp;IFERROR(IF(AND(OR(V459="Diesel",V459="Petrol"),N(U459)&gt;0,G459*1&gt;N(U459)*(1+TankMargin)),"More than the tank holds, ",""),"")&amp;IF(AND(TRIM(D459&amp;"")&lt;&gt;"",Q459&lt;&gt;"",SUBSTITUTE(UPPER(Q459)," ","")&lt;&gt;R459),"Card used in another van, ","")&amp;IF(AND(TRIM(D459&amp;"")&lt;&gt;"",S459=0),"Not one of your vans, ","")&amp;IF(AND(A459&lt;&gt;"",R459="",O459&lt;&gt;"",P459=0),"Card not on your Vans list, ","")&amp;IF(N(Y459)&gt;1,"Filled twice that day, ","")&amp;IFERROR(IF(AND(AA459&lt;&gt;"",AA459&lt;MinMiles),"Only "&amp;TEXT(AA459,"#,##0")&amp;" miles since the previous fill, ",""),"")&amp;IFERROR(IF(AND(AB459&lt;&gt;"",N(AB459)&gt;0,I459*1&lt;N(AB459)),"Pump mileage lower than before, ",""),"")&amp;IFERROR(IF(AND(TRIM(I459&amp;"")&lt;&gt;"",TRIM(K459&amp;"")&lt;&gt;"",ABS(I459*1-K459*1)&gt;MileTolerance),"Pump mileage off from the odometer, ",""),"")&amp;IF(J459="No","No receipt from the driver, ","")&amp;IFERROR(IF(AND(W459&lt;&gt;"",OR(W459&lt;DayStart,W459&gt;DayEnd)),"Outside working hours, ",""),"")&amp;IFERROR(IF(AND(X459&lt;&gt;"",WEEKDAY(X459,2)=6,FlagSat="Yes"),"Saturday, ",""),"")&amp;IFERROR(IF(AND(X459&lt;&gt;"",WEEKDAY(X459,2)=7,FlagSun="Yes"),"Sunday, ",""),"")&amp;IF(AND(FlagPremium="Yes",OR(V459="Diesel",V459="Petrol"),OR(ISNUMBER(SEARCH("super",F459)),ISNUMBER(SEARCH("premium",F459)),ISNUMBER(SEARCH("ultimate",F459)),ISNUMBER(SEARCH("v-power",F459)),ISNUMBER(SEARCH("momentum",F459)),ISNUMBER(SEARCH("supreme",F459)))),"Premium fuel, ","")</f>
        <v/>
      </c>
      <c r="AD459" s="32" t="n">
        <f aca="false">IF(AC459="",0,1)</f>
        <v>0</v>
      </c>
      <c r="AE459" s="32" t="n">
        <f aca="false">IF(A459="",0,1)</f>
        <v>0</v>
      </c>
    </row>
    <row r="460" customFormat="false" ht="15" hidden="false" customHeight="false" outlineLevel="0" collapsed="false">
      <c r="A460" s="24"/>
      <c r="B460" s="25"/>
      <c r="C460" s="21"/>
      <c r="D460" s="19"/>
      <c r="E460" s="19"/>
      <c r="F460" s="19"/>
      <c r="G460" s="26"/>
      <c r="H460" s="27"/>
      <c r="I460" s="28"/>
      <c r="J460" s="19"/>
      <c r="K460" s="28"/>
      <c r="L460" s="29" t="str">
        <f aca="false">IF(AC460="","",LEFT(AC460,LEN(AC460)-2))</f>
        <v/>
      </c>
      <c r="M460" s="30"/>
      <c r="N460" s="30"/>
      <c r="O460" s="32" t="str">
        <f aca="false">IF(TRIM(C460&amp;"")="","",RIGHT(SUBSTITUTE(SUBSTITUTE(C460&amp;""," ",""),"*",""),4))</f>
        <v/>
      </c>
      <c r="P460" s="32" t="n">
        <f aca="false">IF(O460="",0,IFERROR(MATCH(O460,Vans!$D$2:$D$51,0),IFERROR(MATCH(VALUE(O460),Vans!$D$2:$D$51,0),0)))</f>
        <v>0</v>
      </c>
      <c r="Q460" s="32" t="str">
        <f aca="false">IF(P460=0,"",INDEX(Vans!$A$2:$A$51,P460)&amp;"")</f>
        <v/>
      </c>
      <c r="R460" s="32" t="str">
        <f aca="false">IF(A460="","",IF(TRIM(D460&amp;"")&lt;&gt;"",SUBSTITUTE(UPPER(TRIM(D460&amp;""))," ",""),SUBSTITUTE(UPPER(Q460)," ","")))</f>
        <v/>
      </c>
      <c r="S460" s="32" t="n">
        <f aca="false">IF(R460="",0,IFERROR(MATCH(R460,Vans!$G$2:$G$51,0),0))</f>
        <v>0</v>
      </c>
      <c r="T460" s="32" t="str">
        <f aca="false">IF(S460=0,"",INDEX(Vans!$B$2:$B$51,S460)&amp;"")</f>
        <v/>
      </c>
      <c r="U460" s="32" t="str">
        <f aca="false">IF(S460=0,"",INDEX(Vans!$C$2:$C$51,S460))</f>
        <v/>
      </c>
      <c r="V460" s="32" t="str">
        <f aca="false">IF(TRIM(F460&amp;"")="","",IF(ISNUMBER(SEARCH("adblue",F460)),"AdBlue",IF(OR(ISNUMBER(SEARCH("diesel",F460)),ISNUMBER(SEARCH("derv",F460)),ISNUMBER(SEARCH("ulsd",F460))),"Diesel",IF(OR(ISNUMBER(SEARCH("unleaded",F460)),ISNUMBER(SEARCH("petrol",F460)),ISNUMBER(SEARCH("ulp",F460))),"Petrol",IF(OR(ISNUMBER(SEARCH("electric",F460)),ISNUMBER(SEARCH("charg",F460)),ISNUMBER(SEARCH("kwh",F460))),"Electric","Other")))))</f>
        <v/>
      </c>
      <c r="W460" s="34" t="str">
        <f aca="false">IF(TRIM(B460&amp;"")&lt;&gt;"",IFERROR(MOD(B460*1,1),""),IF(A460="","",IFERROR(IF(MOD(A460*1,1)&gt;0,MOD(A460*1,1),""),"")))</f>
        <v/>
      </c>
      <c r="X460" s="35" t="str">
        <f aca="false">IF(A460="","",IFERROR(INT(A460*1),""))</f>
        <v/>
      </c>
      <c r="Y460" s="32" t="str">
        <f aca="false">IF(OR(X460="",NOT(OR(V460="Diesel",V460="Petrol"))),"",MAX(IF(O460="",0,COUNTIFS($O$2:$O$501,O460,$X$2:$X$501,X460,$V$2:$V$501,"Diesel")+COUNTIFS($O$2:$O$501,O460,$X$2:$X$501,X460,$V$2:$V$501,"Petrol")),IF(R460="",0,COUNTIFS($R$2:$R$501,R460,$X$2:$X$501,X460,$V$2:$V$501,"Diesel")+COUNTIFS($R$2:$R$501,R460,$X$2:$X$501,X460,$V$2:$V$501,"Petrol"))))</f>
        <v/>
      </c>
      <c r="Z460" s="32" t="str">
        <f aca="false">IF(OR(R460="",TRIM(I460&amp;"")="",NOT(OR(V460="Diesel",V460="Petrol"))),"",IFERROR(_xlfn.MAXIFS($I$2:$I$501,$R$2:$R$501,R460,$I$2:$I$501,"&lt;"&amp;I460,$V$2:$V$501,"&lt;&gt;AdBlue",$V$2:$V$501,"&lt;&gt;Other"),""))</f>
        <v/>
      </c>
      <c r="AA460" s="32" t="str">
        <f aca="false">IF(OR(Z460="",N(Z460)=0),"",I460-Z460)</f>
        <v/>
      </c>
      <c r="AB460" s="32" t="str">
        <f aca="false">IF(OR(R460="",TRIM(I460&amp;"")="",X460=""),"",IFERROR(_xlfn.MAXIFS($I$2:$I$501,$R$2:$R$501,R460,$X$2:$X$501,"&lt;"&amp;X460),""))</f>
        <v/>
      </c>
      <c r="AC460" s="32" t="str">
        <f aca="false">IF(V460="Other","Not fuel, ","")&amp;IFERROR(IF(AND(T460&lt;&gt;"",OR(AND(V460="Diesel",T460&lt;&gt;"Diesel"),AND(V460="Petrol",T460&lt;&gt;"Petrol",T460&lt;&gt;"Plug-in hybrid"),AND(V460="Electric",T460&lt;&gt;"Electric",T460&lt;&gt;"Plug-in hybrid"))),"Wrong fuel for this van, ",""),"")&amp;IFERROR(IF(AND(OR(V460="Diesel",V460="Petrol"),N(U460)&gt;0,G460*1&gt;N(U460)*(1+TankMargin)),"More than the tank holds, ",""),"")&amp;IF(AND(TRIM(D460&amp;"")&lt;&gt;"",Q460&lt;&gt;"",SUBSTITUTE(UPPER(Q460)," ","")&lt;&gt;R460),"Card used in another van, ","")&amp;IF(AND(TRIM(D460&amp;"")&lt;&gt;"",S460=0),"Not one of your vans, ","")&amp;IF(AND(A460&lt;&gt;"",R460="",O460&lt;&gt;"",P460=0),"Card not on your Vans list, ","")&amp;IF(N(Y460)&gt;1,"Filled twice that day, ","")&amp;IFERROR(IF(AND(AA460&lt;&gt;"",AA460&lt;MinMiles),"Only "&amp;TEXT(AA460,"#,##0")&amp;" miles since the previous fill, ",""),"")&amp;IFERROR(IF(AND(AB460&lt;&gt;"",N(AB460)&gt;0,I460*1&lt;N(AB460)),"Pump mileage lower than before, ",""),"")&amp;IFERROR(IF(AND(TRIM(I460&amp;"")&lt;&gt;"",TRIM(K460&amp;"")&lt;&gt;"",ABS(I460*1-K460*1)&gt;MileTolerance),"Pump mileage off from the odometer, ",""),"")&amp;IF(J460="No","No receipt from the driver, ","")&amp;IFERROR(IF(AND(W460&lt;&gt;"",OR(W460&lt;DayStart,W460&gt;DayEnd)),"Outside working hours, ",""),"")&amp;IFERROR(IF(AND(X460&lt;&gt;"",WEEKDAY(X460,2)=6,FlagSat="Yes"),"Saturday, ",""),"")&amp;IFERROR(IF(AND(X460&lt;&gt;"",WEEKDAY(X460,2)=7,FlagSun="Yes"),"Sunday, ",""),"")&amp;IF(AND(FlagPremium="Yes",OR(V460="Diesel",V460="Petrol"),OR(ISNUMBER(SEARCH("super",F460)),ISNUMBER(SEARCH("premium",F460)),ISNUMBER(SEARCH("ultimate",F460)),ISNUMBER(SEARCH("v-power",F460)),ISNUMBER(SEARCH("momentum",F460)),ISNUMBER(SEARCH("supreme",F460)))),"Premium fuel, ","")</f>
        <v/>
      </c>
      <c r="AD460" s="32" t="n">
        <f aca="false">IF(AC460="",0,1)</f>
        <v>0</v>
      </c>
      <c r="AE460" s="32" t="n">
        <f aca="false">IF(A460="",0,1)</f>
        <v>0</v>
      </c>
    </row>
    <row r="461" customFormat="false" ht="15" hidden="false" customHeight="false" outlineLevel="0" collapsed="false">
      <c r="A461" s="24"/>
      <c r="B461" s="25"/>
      <c r="C461" s="21"/>
      <c r="D461" s="19"/>
      <c r="E461" s="19"/>
      <c r="F461" s="19"/>
      <c r="G461" s="26"/>
      <c r="H461" s="27"/>
      <c r="I461" s="28"/>
      <c r="J461" s="19"/>
      <c r="K461" s="28"/>
      <c r="L461" s="29" t="str">
        <f aca="false">IF(AC461="","",LEFT(AC461,LEN(AC461)-2))</f>
        <v/>
      </c>
      <c r="M461" s="30"/>
      <c r="N461" s="30"/>
      <c r="O461" s="32" t="str">
        <f aca="false">IF(TRIM(C461&amp;"")="","",RIGHT(SUBSTITUTE(SUBSTITUTE(C461&amp;""," ",""),"*",""),4))</f>
        <v/>
      </c>
      <c r="P461" s="32" t="n">
        <f aca="false">IF(O461="",0,IFERROR(MATCH(O461,Vans!$D$2:$D$51,0),IFERROR(MATCH(VALUE(O461),Vans!$D$2:$D$51,0),0)))</f>
        <v>0</v>
      </c>
      <c r="Q461" s="32" t="str">
        <f aca="false">IF(P461=0,"",INDEX(Vans!$A$2:$A$51,P461)&amp;"")</f>
        <v/>
      </c>
      <c r="R461" s="32" t="str">
        <f aca="false">IF(A461="","",IF(TRIM(D461&amp;"")&lt;&gt;"",SUBSTITUTE(UPPER(TRIM(D461&amp;""))," ",""),SUBSTITUTE(UPPER(Q461)," ","")))</f>
        <v/>
      </c>
      <c r="S461" s="32" t="n">
        <f aca="false">IF(R461="",0,IFERROR(MATCH(R461,Vans!$G$2:$G$51,0),0))</f>
        <v>0</v>
      </c>
      <c r="T461" s="32" t="str">
        <f aca="false">IF(S461=0,"",INDEX(Vans!$B$2:$B$51,S461)&amp;"")</f>
        <v/>
      </c>
      <c r="U461" s="32" t="str">
        <f aca="false">IF(S461=0,"",INDEX(Vans!$C$2:$C$51,S461))</f>
        <v/>
      </c>
      <c r="V461" s="32" t="str">
        <f aca="false">IF(TRIM(F461&amp;"")="","",IF(ISNUMBER(SEARCH("adblue",F461)),"AdBlue",IF(OR(ISNUMBER(SEARCH("diesel",F461)),ISNUMBER(SEARCH("derv",F461)),ISNUMBER(SEARCH("ulsd",F461))),"Diesel",IF(OR(ISNUMBER(SEARCH("unleaded",F461)),ISNUMBER(SEARCH("petrol",F461)),ISNUMBER(SEARCH("ulp",F461))),"Petrol",IF(OR(ISNUMBER(SEARCH("electric",F461)),ISNUMBER(SEARCH("charg",F461)),ISNUMBER(SEARCH("kwh",F461))),"Electric","Other")))))</f>
        <v/>
      </c>
      <c r="W461" s="34" t="str">
        <f aca="false">IF(TRIM(B461&amp;"")&lt;&gt;"",IFERROR(MOD(B461*1,1),""),IF(A461="","",IFERROR(IF(MOD(A461*1,1)&gt;0,MOD(A461*1,1),""),"")))</f>
        <v/>
      </c>
      <c r="X461" s="35" t="str">
        <f aca="false">IF(A461="","",IFERROR(INT(A461*1),""))</f>
        <v/>
      </c>
      <c r="Y461" s="32" t="str">
        <f aca="false">IF(OR(X461="",NOT(OR(V461="Diesel",V461="Petrol"))),"",MAX(IF(O461="",0,COUNTIFS($O$2:$O$501,O461,$X$2:$X$501,X461,$V$2:$V$501,"Diesel")+COUNTIFS($O$2:$O$501,O461,$X$2:$X$501,X461,$V$2:$V$501,"Petrol")),IF(R461="",0,COUNTIFS($R$2:$R$501,R461,$X$2:$X$501,X461,$V$2:$V$501,"Diesel")+COUNTIFS($R$2:$R$501,R461,$X$2:$X$501,X461,$V$2:$V$501,"Petrol"))))</f>
        <v/>
      </c>
      <c r="Z461" s="32" t="str">
        <f aca="false">IF(OR(R461="",TRIM(I461&amp;"")="",NOT(OR(V461="Diesel",V461="Petrol"))),"",IFERROR(_xlfn.MAXIFS($I$2:$I$501,$R$2:$R$501,R461,$I$2:$I$501,"&lt;"&amp;I461,$V$2:$V$501,"&lt;&gt;AdBlue",$V$2:$V$501,"&lt;&gt;Other"),""))</f>
        <v/>
      </c>
      <c r="AA461" s="32" t="str">
        <f aca="false">IF(OR(Z461="",N(Z461)=0),"",I461-Z461)</f>
        <v/>
      </c>
      <c r="AB461" s="32" t="str">
        <f aca="false">IF(OR(R461="",TRIM(I461&amp;"")="",X461=""),"",IFERROR(_xlfn.MAXIFS($I$2:$I$501,$R$2:$R$501,R461,$X$2:$X$501,"&lt;"&amp;X461),""))</f>
        <v/>
      </c>
      <c r="AC461" s="32" t="str">
        <f aca="false">IF(V461="Other","Not fuel, ","")&amp;IFERROR(IF(AND(T461&lt;&gt;"",OR(AND(V461="Diesel",T461&lt;&gt;"Diesel"),AND(V461="Petrol",T461&lt;&gt;"Petrol",T461&lt;&gt;"Plug-in hybrid"),AND(V461="Electric",T461&lt;&gt;"Electric",T461&lt;&gt;"Plug-in hybrid"))),"Wrong fuel for this van, ",""),"")&amp;IFERROR(IF(AND(OR(V461="Diesel",V461="Petrol"),N(U461)&gt;0,G461*1&gt;N(U461)*(1+TankMargin)),"More than the tank holds, ",""),"")&amp;IF(AND(TRIM(D461&amp;"")&lt;&gt;"",Q461&lt;&gt;"",SUBSTITUTE(UPPER(Q461)," ","")&lt;&gt;R461),"Card used in another van, ","")&amp;IF(AND(TRIM(D461&amp;"")&lt;&gt;"",S461=0),"Not one of your vans, ","")&amp;IF(AND(A461&lt;&gt;"",R461="",O461&lt;&gt;"",P461=0),"Card not on your Vans list, ","")&amp;IF(N(Y461)&gt;1,"Filled twice that day, ","")&amp;IFERROR(IF(AND(AA461&lt;&gt;"",AA461&lt;MinMiles),"Only "&amp;TEXT(AA461,"#,##0")&amp;" miles since the previous fill, ",""),"")&amp;IFERROR(IF(AND(AB461&lt;&gt;"",N(AB461)&gt;0,I461*1&lt;N(AB461)),"Pump mileage lower than before, ",""),"")&amp;IFERROR(IF(AND(TRIM(I461&amp;"")&lt;&gt;"",TRIM(K461&amp;"")&lt;&gt;"",ABS(I461*1-K461*1)&gt;MileTolerance),"Pump mileage off from the odometer, ",""),"")&amp;IF(J461="No","No receipt from the driver, ","")&amp;IFERROR(IF(AND(W461&lt;&gt;"",OR(W461&lt;DayStart,W461&gt;DayEnd)),"Outside working hours, ",""),"")&amp;IFERROR(IF(AND(X461&lt;&gt;"",WEEKDAY(X461,2)=6,FlagSat="Yes"),"Saturday, ",""),"")&amp;IFERROR(IF(AND(X461&lt;&gt;"",WEEKDAY(X461,2)=7,FlagSun="Yes"),"Sunday, ",""),"")&amp;IF(AND(FlagPremium="Yes",OR(V461="Diesel",V461="Petrol"),OR(ISNUMBER(SEARCH("super",F461)),ISNUMBER(SEARCH("premium",F461)),ISNUMBER(SEARCH("ultimate",F461)),ISNUMBER(SEARCH("v-power",F461)),ISNUMBER(SEARCH("momentum",F461)),ISNUMBER(SEARCH("supreme",F461)))),"Premium fuel, ","")</f>
        <v/>
      </c>
      <c r="AD461" s="32" t="n">
        <f aca="false">IF(AC461="",0,1)</f>
        <v>0</v>
      </c>
      <c r="AE461" s="32" t="n">
        <f aca="false">IF(A461="",0,1)</f>
        <v>0</v>
      </c>
    </row>
    <row r="462" customFormat="false" ht="15" hidden="false" customHeight="false" outlineLevel="0" collapsed="false">
      <c r="A462" s="24"/>
      <c r="B462" s="25"/>
      <c r="C462" s="21"/>
      <c r="D462" s="19"/>
      <c r="E462" s="19"/>
      <c r="F462" s="19"/>
      <c r="G462" s="26"/>
      <c r="H462" s="27"/>
      <c r="I462" s="28"/>
      <c r="J462" s="19"/>
      <c r="K462" s="28"/>
      <c r="L462" s="29" t="str">
        <f aca="false">IF(AC462="","",LEFT(AC462,LEN(AC462)-2))</f>
        <v/>
      </c>
      <c r="M462" s="30"/>
      <c r="N462" s="30"/>
      <c r="O462" s="32" t="str">
        <f aca="false">IF(TRIM(C462&amp;"")="","",RIGHT(SUBSTITUTE(SUBSTITUTE(C462&amp;""," ",""),"*",""),4))</f>
        <v/>
      </c>
      <c r="P462" s="32" t="n">
        <f aca="false">IF(O462="",0,IFERROR(MATCH(O462,Vans!$D$2:$D$51,0),IFERROR(MATCH(VALUE(O462),Vans!$D$2:$D$51,0),0)))</f>
        <v>0</v>
      </c>
      <c r="Q462" s="32" t="str">
        <f aca="false">IF(P462=0,"",INDEX(Vans!$A$2:$A$51,P462)&amp;"")</f>
        <v/>
      </c>
      <c r="R462" s="32" t="str">
        <f aca="false">IF(A462="","",IF(TRIM(D462&amp;"")&lt;&gt;"",SUBSTITUTE(UPPER(TRIM(D462&amp;""))," ",""),SUBSTITUTE(UPPER(Q462)," ","")))</f>
        <v/>
      </c>
      <c r="S462" s="32" t="n">
        <f aca="false">IF(R462="",0,IFERROR(MATCH(R462,Vans!$G$2:$G$51,0),0))</f>
        <v>0</v>
      </c>
      <c r="T462" s="32" t="str">
        <f aca="false">IF(S462=0,"",INDEX(Vans!$B$2:$B$51,S462)&amp;"")</f>
        <v/>
      </c>
      <c r="U462" s="32" t="str">
        <f aca="false">IF(S462=0,"",INDEX(Vans!$C$2:$C$51,S462))</f>
        <v/>
      </c>
      <c r="V462" s="32" t="str">
        <f aca="false">IF(TRIM(F462&amp;"")="","",IF(ISNUMBER(SEARCH("adblue",F462)),"AdBlue",IF(OR(ISNUMBER(SEARCH("diesel",F462)),ISNUMBER(SEARCH("derv",F462)),ISNUMBER(SEARCH("ulsd",F462))),"Diesel",IF(OR(ISNUMBER(SEARCH("unleaded",F462)),ISNUMBER(SEARCH("petrol",F462)),ISNUMBER(SEARCH("ulp",F462))),"Petrol",IF(OR(ISNUMBER(SEARCH("electric",F462)),ISNUMBER(SEARCH("charg",F462)),ISNUMBER(SEARCH("kwh",F462))),"Electric","Other")))))</f>
        <v/>
      </c>
      <c r="W462" s="34" t="str">
        <f aca="false">IF(TRIM(B462&amp;"")&lt;&gt;"",IFERROR(MOD(B462*1,1),""),IF(A462="","",IFERROR(IF(MOD(A462*1,1)&gt;0,MOD(A462*1,1),""),"")))</f>
        <v/>
      </c>
      <c r="X462" s="35" t="str">
        <f aca="false">IF(A462="","",IFERROR(INT(A462*1),""))</f>
        <v/>
      </c>
      <c r="Y462" s="32" t="str">
        <f aca="false">IF(OR(X462="",NOT(OR(V462="Diesel",V462="Petrol"))),"",MAX(IF(O462="",0,COUNTIFS($O$2:$O$501,O462,$X$2:$X$501,X462,$V$2:$V$501,"Diesel")+COUNTIFS($O$2:$O$501,O462,$X$2:$X$501,X462,$V$2:$V$501,"Petrol")),IF(R462="",0,COUNTIFS($R$2:$R$501,R462,$X$2:$X$501,X462,$V$2:$V$501,"Diesel")+COUNTIFS($R$2:$R$501,R462,$X$2:$X$501,X462,$V$2:$V$501,"Petrol"))))</f>
        <v/>
      </c>
      <c r="Z462" s="32" t="str">
        <f aca="false">IF(OR(R462="",TRIM(I462&amp;"")="",NOT(OR(V462="Diesel",V462="Petrol"))),"",IFERROR(_xlfn.MAXIFS($I$2:$I$501,$R$2:$R$501,R462,$I$2:$I$501,"&lt;"&amp;I462,$V$2:$V$501,"&lt;&gt;AdBlue",$V$2:$V$501,"&lt;&gt;Other"),""))</f>
        <v/>
      </c>
      <c r="AA462" s="32" t="str">
        <f aca="false">IF(OR(Z462="",N(Z462)=0),"",I462-Z462)</f>
        <v/>
      </c>
      <c r="AB462" s="32" t="str">
        <f aca="false">IF(OR(R462="",TRIM(I462&amp;"")="",X462=""),"",IFERROR(_xlfn.MAXIFS($I$2:$I$501,$R$2:$R$501,R462,$X$2:$X$501,"&lt;"&amp;X462),""))</f>
        <v/>
      </c>
      <c r="AC462" s="32" t="str">
        <f aca="false">IF(V462="Other","Not fuel, ","")&amp;IFERROR(IF(AND(T462&lt;&gt;"",OR(AND(V462="Diesel",T462&lt;&gt;"Diesel"),AND(V462="Petrol",T462&lt;&gt;"Petrol",T462&lt;&gt;"Plug-in hybrid"),AND(V462="Electric",T462&lt;&gt;"Electric",T462&lt;&gt;"Plug-in hybrid"))),"Wrong fuel for this van, ",""),"")&amp;IFERROR(IF(AND(OR(V462="Diesel",V462="Petrol"),N(U462)&gt;0,G462*1&gt;N(U462)*(1+TankMargin)),"More than the tank holds, ",""),"")&amp;IF(AND(TRIM(D462&amp;"")&lt;&gt;"",Q462&lt;&gt;"",SUBSTITUTE(UPPER(Q462)," ","")&lt;&gt;R462),"Card used in another van, ","")&amp;IF(AND(TRIM(D462&amp;"")&lt;&gt;"",S462=0),"Not one of your vans, ","")&amp;IF(AND(A462&lt;&gt;"",R462="",O462&lt;&gt;"",P462=0),"Card not on your Vans list, ","")&amp;IF(N(Y462)&gt;1,"Filled twice that day, ","")&amp;IFERROR(IF(AND(AA462&lt;&gt;"",AA462&lt;MinMiles),"Only "&amp;TEXT(AA462,"#,##0")&amp;" miles since the previous fill, ",""),"")&amp;IFERROR(IF(AND(AB462&lt;&gt;"",N(AB462)&gt;0,I462*1&lt;N(AB462)),"Pump mileage lower than before, ",""),"")&amp;IFERROR(IF(AND(TRIM(I462&amp;"")&lt;&gt;"",TRIM(K462&amp;"")&lt;&gt;"",ABS(I462*1-K462*1)&gt;MileTolerance),"Pump mileage off from the odometer, ",""),"")&amp;IF(J462="No","No receipt from the driver, ","")&amp;IFERROR(IF(AND(W462&lt;&gt;"",OR(W462&lt;DayStart,W462&gt;DayEnd)),"Outside working hours, ",""),"")&amp;IFERROR(IF(AND(X462&lt;&gt;"",WEEKDAY(X462,2)=6,FlagSat="Yes"),"Saturday, ",""),"")&amp;IFERROR(IF(AND(X462&lt;&gt;"",WEEKDAY(X462,2)=7,FlagSun="Yes"),"Sunday, ",""),"")&amp;IF(AND(FlagPremium="Yes",OR(V462="Diesel",V462="Petrol"),OR(ISNUMBER(SEARCH("super",F462)),ISNUMBER(SEARCH("premium",F462)),ISNUMBER(SEARCH("ultimate",F462)),ISNUMBER(SEARCH("v-power",F462)),ISNUMBER(SEARCH("momentum",F462)),ISNUMBER(SEARCH("supreme",F462)))),"Premium fuel, ","")</f>
        <v/>
      </c>
      <c r="AD462" s="32" t="n">
        <f aca="false">IF(AC462="",0,1)</f>
        <v>0</v>
      </c>
      <c r="AE462" s="32" t="n">
        <f aca="false">IF(A462="",0,1)</f>
        <v>0</v>
      </c>
    </row>
    <row r="463" customFormat="false" ht="15" hidden="false" customHeight="false" outlineLevel="0" collapsed="false">
      <c r="A463" s="24"/>
      <c r="B463" s="25"/>
      <c r="C463" s="21"/>
      <c r="D463" s="19"/>
      <c r="E463" s="19"/>
      <c r="F463" s="19"/>
      <c r="G463" s="26"/>
      <c r="H463" s="27"/>
      <c r="I463" s="28"/>
      <c r="J463" s="19"/>
      <c r="K463" s="28"/>
      <c r="L463" s="29" t="str">
        <f aca="false">IF(AC463="","",LEFT(AC463,LEN(AC463)-2))</f>
        <v/>
      </c>
      <c r="M463" s="30"/>
      <c r="N463" s="30"/>
      <c r="O463" s="32" t="str">
        <f aca="false">IF(TRIM(C463&amp;"")="","",RIGHT(SUBSTITUTE(SUBSTITUTE(C463&amp;""," ",""),"*",""),4))</f>
        <v/>
      </c>
      <c r="P463" s="32" t="n">
        <f aca="false">IF(O463="",0,IFERROR(MATCH(O463,Vans!$D$2:$D$51,0),IFERROR(MATCH(VALUE(O463),Vans!$D$2:$D$51,0),0)))</f>
        <v>0</v>
      </c>
      <c r="Q463" s="32" t="str">
        <f aca="false">IF(P463=0,"",INDEX(Vans!$A$2:$A$51,P463)&amp;"")</f>
        <v/>
      </c>
      <c r="R463" s="32" t="str">
        <f aca="false">IF(A463="","",IF(TRIM(D463&amp;"")&lt;&gt;"",SUBSTITUTE(UPPER(TRIM(D463&amp;""))," ",""),SUBSTITUTE(UPPER(Q463)," ","")))</f>
        <v/>
      </c>
      <c r="S463" s="32" t="n">
        <f aca="false">IF(R463="",0,IFERROR(MATCH(R463,Vans!$G$2:$G$51,0),0))</f>
        <v>0</v>
      </c>
      <c r="T463" s="32" t="str">
        <f aca="false">IF(S463=0,"",INDEX(Vans!$B$2:$B$51,S463)&amp;"")</f>
        <v/>
      </c>
      <c r="U463" s="32" t="str">
        <f aca="false">IF(S463=0,"",INDEX(Vans!$C$2:$C$51,S463))</f>
        <v/>
      </c>
      <c r="V463" s="32" t="str">
        <f aca="false">IF(TRIM(F463&amp;"")="","",IF(ISNUMBER(SEARCH("adblue",F463)),"AdBlue",IF(OR(ISNUMBER(SEARCH("diesel",F463)),ISNUMBER(SEARCH("derv",F463)),ISNUMBER(SEARCH("ulsd",F463))),"Diesel",IF(OR(ISNUMBER(SEARCH("unleaded",F463)),ISNUMBER(SEARCH("petrol",F463)),ISNUMBER(SEARCH("ulp",F463))),"Petrol",IF(OR(ISNUMBER(SEARCH("electric",F463)),ISNUMBER(SEARCH("charg",F463)),ISNUMBER(SEARCH("kwh",F463))),"Electric","Other")))))</f>
        <v/>
      </c>
      <c r="W463" s="34" t="str">
        <f aca="false">IF(TRIM(B463&amp;"")&lt;&gt;"",IFERROR(MOD(B463*1,1),""),IF(A463="","",IFERROR(IF(MOD(A463*1,1)&gt;0,MOD(A463*1,1),""),"")))</f>
        <v/>
      </c>
      <c r="X463" s="35" t="str">
        <f aca="false">IF(A463="","",IFERROR(INT(A463*1),""))</f>
        <v/>
      </c>
      <c r="Y463" s="32" t="str">
        <f aca="false">IF(OR(X463="",NOT(OR(V463="Diesel",V463="Petrol"))),"",MAX(IF(O463="",0,COUNTIFS($O$2:$O$501,O463,$X$2:$X$501,X463,$V$2:$V$501,"Diesel")+COUNTIFS($O$2:$O$501,O463,$X$2:$X$501,X463,$V$2:$V$501,"Petrol")),IF(R463="",0,COUNTIFS($R$2:$R$501,R463,$X$2:$X$501,X463,$V$2:$V$501,"Diesel")+COUNTIFS($R$2:$R$501,R463,$X$2:$X$501,X463,$V$2:$V$501,"Petrol"))))</f>
        <v/>
      </c>
      <c r="Z463" s="32" t="str">
        <f aca="false">IF(OR(R463="",TRIM(I463&amp;"")="",NOT(OR(V463="Diesel",V463="Petrol"))),"",IFERROR(_xlfn.MAXIFS($I$2:$I$501,$R$2:$R$501,R463,$I$2:$I$501,"&lt;"&amp;I463,$V$2:$V$501,"&lt;&gt;AdBlue",$V$2:$V$501,"&lt;&gt;Other"),""))</f>
        <v/>
      </c>
      <c r="AA463" s="32" t="str">
        <f aca="false">IF(OR(Z463="",N(Z463)=0),"",I463-Z463)</f>
        <v/>
      </c>
      <c r="AB463" s="32" t="str">
        <f aca="false">IF(OR(R463="",TRIM(I463&amp;"")="",X463=""),"",IFERROR(_xlfn.MAXIFS($I$2:$I$501,$R$2:$R$501,R463,$X$2:$X$501,"&lt;"&amp;X463),""))</f>
        <v/>
      </c>
      <c r="AC463" s="32" t="str">
        <f aca="false">IF(V463="Other","Not fuel, ","")&amp;IFERROR(IF(AND(T463&lt;&gt;"",OR(AND(V463="Diesel",T463&lt;&gt;"Diesel"),AND(V463="Petrol",T463&lt;&gt;"Petrol",T463&lt;&gt;"Plug-in hybrid"),AND(V463="Electric",T463&lt;&gt;"Electric",T463&lt;&gt;"Plug-in hybrid"))),"Wrong fuel for this van, ",""),"")&amp;IFERROR(IF(AND(OR(V463="Diesel",V463="Petrol"),N(U463)&gt;0,G463*1&gt;N(U463)*(1+TankMargin)),"More than the tank holds, ",""),"")&amp;IF(AND(TRIM(D463&amp;"")&lt;&gt;"",Q463&lt;&gt;"",SUBSTITUTE(UPPER(Q463)," ","")&lt;&gt;R463),"Card used in another van, ","")&amp;IF(AND(TRIM(D463&amp;"")&lt;&gt;"",S463=0),"Not one of your vans, ","")&amp;IF(AND(A463&lt;&gt;"",R463="",O463&lt;&gt;"",P463=0),"Card not on your Vans list, ","")&amp;IF(N(Y463)&gt;1,"Filled twice that day, ","")&amp;IFERROR(IF(AND(AA463&lt;&gt;"",AA463&lt;MinMiles),"Only "&amp;TEXT(AA463,"#,##0")&amp;" miles since the previous fill, ",""),"")&amp;IFERROR(IF(AND(AB463&lt;&gt;"",N(AB463)&gt;0,I463*1&lt;N(AB463)),"Pump mileage lower than before, ",""),"")&amp;IFERROR(IF(AND(TRIM(I463&amp;"")&lt;&gt;"",TRIM(K463&amp;"")&lt;&gt;"",ABS(I463*1-K463*1)&gt;MileTolerance),"Pump mileage off from the odometer, ",""),"")&amp;IF(J463="No","No receipt from the driver, ","")&amp;IFERROR(IF(AND(W463&lt;&gt;"",OR(W463&lt;DayStart,W463&gt;DayEnd)),"Outside working hours, ",""),"")&amp;IFERROR(IF(AND(X463&lt;&gt;"",WEEKDAY(X463,2)=6,FlagSat="Yes"),"Saturday, ",""),"")&amp;IFERROR(IF(AND(X463&lt;&gt;"",WEEKDAY(X463,2)=7,FlagSun="Yes"),"Sunday, ",""),"")&amp;IF(AND(FlagPremium="Yes",OR(V463="Diesel",V463="Petrol"),OR(ISNUMBER(SEARCH("super",F463)),ISNUMBER(SEARCH("premium",F463)),ISNUMBER(SEARCH("ultimate",F463)),ISNUMBER(SEARCH("v-power",F463)),ISNUMBER(SEARCH("momentum",F463)),ISNUMBER(SEARCH("supreme",F463)))),"Premium fuel, ","")</f>
        <v/>
      </c>
      <c r="AD463" s="32" t="n">
        <f aca="false">IF(AC463="",0,1)</f>
        <v>0</v>
      </c>
      <c r="AE463" s="32" t="n">
        <f aca="false">IF(A463="",0,1)</f>
        <v>0</v>
      </c>
    </row>
    <row r="464" customFormat="false" ht="15" hidden="false" customHeight="false" outlineLevel="0" collapsed="false">
      <c r="A464" s="24"/>
      <c r="B464" s="25"/>
      <c r="C464" s="21"/>
      <c r="D464" s="19"/>
      <c r="E464" s="19"/>
      <c r="F464" s="19"/>
      <c r="G464" s="26"/>
      <c r="H464" s="27"/>
      <c r="I464" s="28"/>
      <c r="J464" s="19"/>
      <c r="K464" s="28"/>
      <c r="L464" s="29" t="str">
        <f aca="false">IF(AC464="","",LEFT(AC464,LEN(AC464)-2))</f>
        <v/>
      </c>
      <c r="M464" s="30"/>
      <c r="N464" s="30"/>
      <c r="O464" s="32" t="str">
        <f aca="false">IF(TRIM(C464&amp;"")="","",RIGHT(SUBSTITUTE(SUBSTITUTE(C464&amp;""," ",""),"*",""),4))</f>
        <v/>
      </c>
      <c r="P464" s="32" t="n">
        <f aca="false">IF(O464="",0,IFERROR(MATCH(O464,Vans!$D$2:$D$51,0),IFERROR(MATCH(VALUE(O464),Vans!$D$2:$D$51,0),0)))</f>
        <v>0</v>
      </c>
      <c r="Q464" s="32" t="str">
        <f aca="false">IF(P464=0,"",INDEX(Vans!$A$2:$A$51,P464)&amp;"")</f>
        <v/>
      </c>
      <c r="R464" s="32" t="str">
        <f aca="false">IF(A464="","",IF(TRIM(D464&amp;"")&lt;&gt;"",SUBSTITUTE(UPPER(TRIM(D464&amp;""))," ",""),SUBSTITUTE(UPPER(Q464)," ","")))</f>
        <v/>
      </c>
      <c r="S464" s="32" t="n">
        <f aca="false">IF(R464="",0,IFERROR(MATCH(R464,Vans!$G$2:$G$51,0),0))</f>
        <v>0</v>
      </c>
      <c r="T464" s="32" t="str">
        <f aca="false">IF(S464=0,"",INDEX(Vans!$B$2:$B$51,S464)&amp;"")</f>
        <v/>
      </c>
      <c r="U464" s="32" t="str">
        <f aca="false">IF(S464=0,"",INDEX(Vans!$C$2:$C$51,S464))</f>
        <v/>
      </c>
      <c r="V464" s="32" t="str">
        <f aca="false">IF(TRIM(F464&amp;"")="","",IF(ISNUMBER(SEARCH("adblue",F464)),"AdBlue",IF(OR(ISNUMBER(SEARCH("diesel",F464)),ISNUMBER(SEARCH("derv",F464)),ISNUMBER(SEARCH("ulsd",F464))),"Diesel",IF(OR(ISNUMBER(SEARCH("unleaded",F464)),ISNUMBER(SEARCH("petrol",F464)),ISNUMBER(SEARCH("ulp",F464))),"Petrol",IF(OR(ISNUMBER(SEARCH("electric",F464)),ISNUMBER(SEARCH("charg",F464)),ISNUMBER(SEARCH("kwh",F464))),"Electric","Other")))))</f>
        <v/>
      </c>
      <c r="W464" s="34" t="str">
        <f aca="false">IF(TRIM(B464&amp;"")&lt;&gt;"",IFERROR(MOD(B464*1,1),""),IF(A464="","",IFERROR(IF(MOD(A464*1,1)&gt;0,MOD(A464*1,1),""),"")))</f>
        <v/>
      </c>
      <c r="X464" s="35" t="str">
        <f aca="false">IF(A464="","",IFERROR(INT(A464*1),""))</f>
        <v/>
      </c>
      <c r="Y464" s="32" t="str">
        <f aca="false">IF(OR(X464="",NOT(OR(V464="Diesel",V464="Petrol"))),"",MAX(IF(O464="",0,COUNTIFS($O$2:$O$501,O464,$X$2:$X$501,X464,$V$2:$V$501,"Diesel")+COUNTIFS($O$2:$O$501,O464,$X$2:$X$501,X464,$V$2:$V$501,"Petrol")),IF(R464="",0,COUNTIFS($R$2:$R$501,R464,$X$2:$X$501,X464,$V$2:$V$501,"Diesel")+COUNTIFS($R$2:$R$501,R464,$X$2:$X$501,X464,$V$2:$V$501,"Petrol"))))</f>
        <v/>
      </c>
      <c r="Z464" s="32" t="str">
        <f aca="false">IF(OR(R464="",TRIM(I464&amp;"")="",NOT(OR(V464="Diesel",V464="Petrol"))),"",IFERROR(_xlfn.MAXIFS($I$2:$I$501,$R$2:$R$501,R464,$I$2:$I$501,"&lt;"&amp;I464,$V$2:$V$501,"&lt;&gt;AdBlue",$V$2:$V$501,"&lt;&gt;Other"),""))</f>
        <v/>
      </c>
      <c r="AA464" s="32" t="str">
        <f aca="false">IF(OR(Z464="",N(Z464)=0),"",I464-Z464)</f>
        <v/>
      </c>
      <c r="AB464" s="32" t="str">
        <f aca="false">IF(OR(R464="",TRIM(I464&amp;"")="",X464=""),"",IFERROR(_xlfn.MAXIFS($I$2:$I$501,$R$2:$R$501,R464,$X$2:$X$501,"&lt;"&amp;X464),""))</f>
        <v/>
      </c>
      <c r="AC464" s="32" t="str">
        <f aca="false">IF(V464="Other","Not fuel, ","")&amp;IFERROR(IF(AND(T464&lt;&gt;"",OR(AND(V464="Diesel",T464&lt;&gt;"Diesel"),AND(V464="Petrol",T464&lt;&gt;"Petrol",T464&lt;&gt;"Plug-in hybrid"),AND(V464="Electric",T464&lt;&gt;"Electric",T464&lt;&gt;"Plug-in hybrid"))),"Wrong fuel for this van, ",""),"")&amp;IFERROR(IF(AND(OR(V464="Diesel",V464="Petrol"),N(U464)&gt;0,G464*1&gt;N(U464)*(1+TankMargin)),"More than the tank holds, ",""),"")&amp;IF(AND(TRIM(D464&amp;"")&lt;&gt;"",Q464&lt;&gt;"",SUBSTITUTE(UPPER(Q464)," ","")&lt;&gt;R464),"Card used in another van, ","")&amp;IF(AND(TRIM(D464&amp;"")&lt;&gt;"",S464=0),"Not one of your vans, ","")&amp;IF(AND(A464&lt;&gt;"",R464="",O464&lt;&gt;"",P464=0),"Card not on your Vans list, ","")&amp;IF(N(Y464)&gt;1,"Filled twice that day, ","")&amp;IFERROR(IF(AND(AA464&lt;&gt;"",AA464&lt;MinMiles),"Only "&amp;TEXT(AA464,"#,##0")&amp;" miles since the previous fill, ",""),"")&amp;IFERROR(IF(AND(AB464&lt;&gt;"",N(AB464)&gt;0,I464*1&lt;N(AB464)),"Pump mileage lower than before, ",""),"")&amp;IFERROR(IF(AND(TRIM(I464&amp;"")&lt;&gt;"",TRIM(K464&amp;"")&lt;&gt;"",ABS(I464*1-K464*1)&gt;MileTolerance),"Pump mileage off from the odometer, ",""),"")&amp;IF(J464="No","No receipt from the driver, ","")&amp;IFERROR(IF(AND(W464&lt;&gt;"",OR(W464&lt;DayStart,W464&gt;DayEnd)),"Outside working hours, ",""),"")&amp;IFERROR(IF(AND(X464&lt;&gt;"",WEEKDAY(X464,2)=6,FlagSat="Yes"),"Saturday, ",""),"")&amp;IFERROR(IF(AND(X464&lt;&gt;"",WEEKDAY(X464,2)=7,FlagSun="Yes"),"Sunday, ",""),"")&amp;IF(AND(FlagPremium="Yes",OR(V464="Diesel",V464="Petrol"),OR(ISNUMBER(SEARCH("super",F464)),ISNUMBER(SEARCH("premium",F464)),ISNUMBER(SEARCH("ultimate",F464)),ISNUMBER(SEARCH("v-power",F464)),ISNUMBER(SEARCH("momentum",F464)),ISNUMBER(SEARCH("supreme",F464)))),"Premium fuel, ","")</f>
        <v/>
      </c>
      <c r="AD464" s="32" t="n">
        <f aca="false">IF(AC464="",0,1)</f>
        <v>0</v>
      </c>
      <c r="AE464" s="32" t="n">
        <f aca="false">IF(A464="",0,1)</f>
        <v>0</v>
      </c>
    </row>
    <row r="465" customFormat="false" ht="15" hidden="false" customHeight="false" outlineLevel="0" collapsed="false">
      <c r="A465" s="24"/>
      <c r="B465" s="25"/>
      <c r="C465" s="21"/>
      <c r="D465" s="19"/>
      <c r="E465" s="19"/>
      <c r="F465" s="19"/>
      <c r="G465" s="26"/>
      <c r="H465" s="27"/>
      <c r="I465" s="28"/>
      <c r="J465" s="19"/>
      <c r="K465" s="28"/>
      <c r="L465" s="29" t="str">
        <f aca="false">IF(AC465="","",LEFT(AC465,LEN(AC465)-2))</f>
        <v/>
      </c>
      <c r="M465" s="30"/>
      <c r="N465" s="30"/>
      <c r="O465" s="32" t="str">
        <f aca="false">IF(TRIM(C465&amp;"")="","",RIGHT(SUBSTITUTE(SUBSTITUTE(C465&amp;""," ",""),"*",""),4))</f>
        <v/>
      </c>
      <c r="P465" s="32" t="n">
        <f aca="false">IF(O465="",0,IFERROR(MATCH(O465,Vans!$D$2:$D$51,0),IFERROR(MATCH(VALUE(O465),Vans!$D$2:$D$51,0),0)))</f>
        <v>0</v>
      </c>
      <c r="Q465" s="32" t="str">
        <f aca="false">IF(P465=0,"",INDEX(Vans!$A$2:$A$51,P465)&amp;"")</f>
        <v/>
      </c>
      <c r="R465" s="32" t="str">
        <f aca="false">IF(A465="","",IF(TRIM(D465&amp;"")&lt;&gt;"",SUBSTITUTE(UPPER(TRIM(D465&amp;""))," ",""),SUBSTITUTE(UPPER(Q465)," ","")))</f>
        <v/>
      </c>
      <c r="S465" s="32" t="n">
        <f aca="false">IF(R465="",0,IFERROR(MATCH(R465,Vans!$G$2:$G$51,0),0))</f>
        <v>0</v>
      </c>
      <c r="T465" s="32" t="str">
        <f aca="false">IF(S465=0,"",INDEX(Vans!$B$2:$B$51,S465)&amp;"")</f>
        <v/>
      </c>
      <c r="U465" s="32" t="str">
        <f aca="false">IF(S465=0,"",INDEX(Vans!$C$2:$C$51,S465))</f>
        <v/>
      </c>
      <c r="V465" s="32" t="str">
        <f aca="false">IF(TRIM(F465&amp;"")="","",IF(ISNUMBER(SEARCH("adblue",F465)),"AdBlue",IF(OR(ISNUMBER(SEARCH("diesel",F465)),ISNUMBER(SEARCH("derv",F465)),ISNUMBER(SEARCH("ulsd",F465))),"Diesel",IF(OR(ISNUMBER(SEARCH("unleaded",F465)),ISNUMBER(SEARCH("petrol",F465)),ISNUMBER(SEARCH("ulp",F465))),"Petrol",IF(OR(ISNUMBER(SEARCH("electric",F465)),ISNUMBER(SEARCH("charg",F465)),ISNUMBER(SEARCH("kwh",F465))),"Electric","Other")))))</f>
        <v/>
      </c>
      <c r="W465" s="34" t="str">
        <f aca="false">IF(TRIM(B465&amp;"")&lt;&gt;"",IFERROR(MOD(B465*1,1),""),IF(A465="","",IFERROR(IF(MOD(A465*1,1)&gt;0,MOD(A465*1,1),""),"")))</f>
        <v/>
      </c>
      <c r="X465" s="35" t="str">
        <f aca="false">IF(A465="","",IFERROR(INT(A465*1),""))</f>
        <v/>
      </c>
      <c r="Y465" s="32" t="str">
        <f aca="false">IF(OR(X465="",NOT(OR(V465="Diesel",V465="Petrol"))),"",MAX(IF(O465="",0,COUNTIFS($O$2:$O$501,O465,$X$2:$X$501,X465,$V$2:$V$501,"Diesel")+COUNTIFS($O$2:$O$501,O465,$X$2:$X$501,X465,$V$2:$V$501,"Petrol")),IF(R465="",0,COUNTIFS($R$2:$R$501,R465,$X$2:$X$501,X465,$V$2:$V$501,"Diesel")+COUNTIFS($R$2:$R$501,R465,$X$2:$X$501,X465,$V$2:$V$501,"Petrol"))))</f>
        <v/>
      </c>
      <c r="Z465" s="32" t="str">
        <f aca="false">IF(OR(R465="",TRIM(I465&amp;"")="",NOT(OR(V465="Diesel",V465="Petrol"))),"",IFERROR(_xlfn.MAXIFS($I$2:$I$501,$R$2:$R$501,R465,$I$2:$I$501,"&lt;"&amp;I465,$V$2:$V$501,"&lt;&gt;AdBlue",$V$2:$V$501,"&lt;&gt;Other"),""))</f>
        <v/>
      </c>
      <c r="AA465" s="32" t="str">
        <f aca="false">IF(OR(Z465="",N(Z465)=0),"",I465-Z465)</f>
        <v/>
      </c>
      <c r="AB465" s="32" t="str">
        <f aca="false">IF(OR(R465="",TRIM(I465&amp;"")="",X465=""),"",IFERROR(_xlfn.MAXIFS($I$2:$I$501,$R$2:$R$501,R465,$X$2:$X$501,"&lt;"&amp;X465),""))</f>
        <v/>
      </c>
      <c r="AC465" s="32" t="str">
        <f aca="false">IF(V465="Other","Not fuel, ","")&amp;IFERROR(IF(AND(T465&lt;&gt;"",OR(AND(V465="Diesel",T465&lt;&gt;"Diesel"),AND(V465="Petrol",T465&lt;&gt;"Petrol",T465&lt;&gt;"Plug-in hybrid"),AND(V465="Electric",T465&lt;&gt;"Electric",T465&lt;&gt;"Plug-in hybrid"))),"Wrong fuel for this van, ",""),"")&amp;IFERROR(IF(AND(OR(V465="Diesel",V465="Petrol"),N(U465)&gt;0,G465*1&gt;N(U465)*(1+TankMargin)),"More than the tank holds, ",""),"")&amp;IF(AND(TRIM(D465&amp;"")&lt;&gt;"",Q465&lt;&gt;"",SUBSTITUTE(UPPER(Q465)," ","")&lt;&gt;R465),"Card used in another van, ","")&amp;IF(AND(TRIM(D465&amp;"")&lt;&gt;"",S465=0),"Not one of your vans, ","")&amp;IF(AND(A465&lt;&gt;"",R465="",O465&lt;&gt;"",P465=0),"Card not on your Vans list, ","")&amp;IF(N(Y465)&gt;1,"Filled twice that day, ","")&amp;IFERROR(IF(AND(AA465&lt;&gt;"",AA465&lt;MinMiles),"Only "&amp;TEXT(AA465,"#,##0")&amp;" miles since the previous fill, ",""),"")&amp;IFERROR(IF(AND(AB465&lt;&gt;"",N(AB465)&gt;0,I465*1&lt;N(AB465)),"Pump mileage lower than before, ",""),"")&amp;IFERROR(IF(AND(TRIM(I465&amp;"")&lt;&gt;"",TRIM(K465&amp;"")&lt;&gt;"",ABS(I465*1-K465*1)&gt;MileTolerance),"Pump mileage off from the odometer, ",""),"")&amp;IF(J465="No","No receipt from the driver, ","")&amp;IFERROR(IF(AND(W465&lt;&gt;"",OR(W465&lt;DayStart,W465&gt;DayEnd)),"Outside working hours, ",""),"")&amp;IFERROR(IF(AND(X465&lt;&gt;"",WEEKDAY(X465,2)=6,FlagSat="Yes"),"Saturday, ",""),"")&amp;IFERROR(IF(AND(X465&lt;&gt;"",WEEKDAY(X465,2)=7,FlagSun="Yes"),"Sunday, ",""),"")&amp;IF(AND(FlagPremium="Yes",OR(V465="Diesel",V465="Petrol"),OR(ISNUMBER(SEARCH("super",F465)),ISNUMBER(SEARCH("premium",F465)),ISNUMBER(SEARCH("ultimate",F465)),ISNUMBER(SEARCH("v-power",F465)),ISNUMBER(SEARCH("momentum",F465)),ISNUMBER(SEARCH("supreme",F465)))),"Premium fuel, ","")</f>
        <v/>
      </c>
      <c r="AD465" s="32" t="n">
        <f aca="false">IF(AC465="",0,1)</f>
        <v>0</v>
      </c>
      <c r="AE465" s="32" t="n">
        <f aca="false">IF(A465="",0,1)</f>
        <v>0</v>
      </c>
    </row>
    <row r="466" customFormat="false" ht="15" hidden="false" customHeight="false" outlineLevel="0" collapsed="false">
      <c r="A466" s="24"/>
      <c r="B466" s="25"/>
      <c r="C466" s="21"/>
      <c r="D466" s="19"/>
      <c r="E466" s="19"/>
      <c r="F466" s="19"/>
      <c r="G466" s="26"/>
      <c r="H466" s="27"/>
      <c r="I466" s="28"/>
      <c r="J466" s="19"/>
      <c r="K466" s="28"/>
      <c r="L466" s="29" t="str">
        <f aca="false">IF(AC466="","",LEFT(AC466,LEN(AC466)-2))</f>
        <v/>
      </c>
      <c r="M466" s="30"/>
      <c r="N466" s="30"/>
      <c r="O466" s="32" t="str">
        <f aca="false">IF(TRIM(C466&amp;"")="","",RIGHT(SUBSTITUTE(SUBSTITUTE(C466&amp;""," ",""),"*",""),4))</f>
        <v/>
      </c>
      <c r="P466" s="32" t="n">
        <f aca="false">IF(O466="",0,IFERROR(MATCH(O466,Vans!$D$2:$D$51,0),IFERROR(MATCH(VALUE(O466),Vans!$D$2:$D$51,0),0)))</f>
        <v>0</v>
      </c>
      <c r="Q466" s="32" t="str">
        <f aca="false">IF(P466=0,"",INDEX(Vans!$A$2:$A$51,P466)&amp;"")</f>
        <v/>
      </c>
      <c r="R466" s="32" t="str">
        <f aca="false">IF(A466="","",IF(TRIM(D466&amp;"")&lt;&gt;"",SUBSTITUTE(UPPER(TRIM(D466&amp;""))," ",""),SUBSTITUTE(UPPER(Q466)," ","")))</f>
        <v/>
      </c>
      <c r="S466" s="32" t="n">
        <f aca="false">IF(R466="",0,IFERROR(MATCH(R466,Vans!$G$2:$G$51,0),0))</f>
        <v>0</v>
      </c>
      <c r="T466" s="32" t="str">
        <f aca="false">IF(S466=0,"",INDEX(Vans!$B$2:$B$51,S466)&amp;"")</f>
        <v/>
      </c>
      <c r="U466" s="32" t="str">
        <f aca="false">IF(S466=0,"",INDEX(Vans!$C$2:$C$51,S466))</f>
        <v/>
      </c>
      <c r="V466" s="32" t="str">
        <f aca="false">IF(TRIM(F466&amp;"")="","",IF(ISNUMBER(SEARCH("adblue",F466)),"AdBlue",IF(OR(ISNUMBER(SEARCH("diesel",F466)),ISNUMBER(SEARCH("derv",F466)),ISNUMBER(SEARCH("ulsd",F466))),"Diesel",IF(OR(ISNUMBER(SEARCH("unleaded",F466)),ISNUMBER(SEARCH("petrol",F466)),ISNUMBER(SEARCH("ulp",F466))),"Petrol",IF(OR(ISNUMBER(SEARCH("electric",F466)),ISNUMBER(SEARCH("charg",F466)),ISNUMBER(SEARCH("kwh",F466))),"Electric","Other")))))</f>
        <v/>
      </c>
      <c r="W466" s="34" t="str">
        <f aca="false">IF(TRIM(B466&amp;"")&lt;&gt;"",IFERROR(MOD(B466*1,1),""),IF(A466="","",IFERROR(IF(MOD(A466*1,1)&gt;0,MOD(A466*1,1),""),"")))</f>
        <v/>
      </c>
      <c r="X466" s="35" t="str">
        <f aca="false">IF(A466="","",IFERROR(INT(A466*1),""))</f>
        <v/>
      </c>
      <c r="Y466" s="32" t="str">
        <f aca="false">IF(OR(X466="",NOT(OR(V466="Diesel",V466="Petrol"))),"",MAX(IF(O466="",0,COUNTIFS($O$2:$O$501,O466,$X$2:$X$501,X466,$V$2:$V$501,"Diesel")+COUNTIFS($O$2:$O$501,O466,$X$2:$X$501,X466,$V$2:$V$501,"Petrol")),IF(R466="",0,COUNTIFS($R$2:$R$501,R466,$X$2:$X$501,X466,$V$2:$V$501,"Diesel")+COUNTIFS($R$2:$R$501,R466,$X$2:$X$501,X466,$V$2:$V$501,"Petrol"))))</f>
        <v/>
      </c>
      <c r="Z466" s="32" t="str">
        <f aca="false">IF(OR(R466="",TRIM(I466&amp;"")="",NOT(OR(V466="Diesel",V466="Petrol"))),"",IFERROR(_xlfn.MAXIFS($I$2:$I$501,$R$2:$R$501,R466,$I$2:$I$501,"&lt;"&amp;I466,$V$2:$V$501,"&lt;&gt;AdBlue",$V$2:$V$501,"&lt;&gt;Other"),""))</f>
        <v/>
      </c>
      <c r="AA466" s="32" t="str">
        <f aca="false">IF(OR(Z466="",N(Z466)=0),"",I466-Z466)</f>
        <v/>
      </c>
      <c r="AB466" s="32" t="str">
        <f aca="false">IF(OR(R466="",TRIM(I466&amp;"")="",X466=""),"",IFERROR(_xlfn.MAXIFS($I$2:$I$501,$R$2:$R$501,R466,$X$2:$X$501,"&lt;"&amp;X466),""))</f>
        <v/>
      </c>
      <c r="AC466" s="32" t="str">
        <f aca="false">IF(V466="Other","Not fuel, ","")&amp;IFERROR(IF(AND(T466&lt;&gt;"",OR(AND(V466="Diesel",T466&lt;&gt;"Diesel"),AND(V466="Petrol",T466&lt;&gt;"Petrol",T466&lt;&gt;"Plug-in hybrid"),AND(V466="Electric",T466&lt;&gt;"Electric",T466&lt;&gt;"Plug-in hybrid"))),"Wrong fuel for this van, ",""),"")&amp;IFERROR(IF(AND(OR(V466="Diesel",V466="Petrol"),N(U466)&gt;0,G466*1&gt;N(U466)*(1+TankMargin)),"More than the tank holds, ",""),"")&amp;IF(AND(TRIM(D466&amp;"")&lt;&gt;"",Q466&lt;&gt;"",SUBSTITUTE(UPPER(Q466)," ","")&lt;&gt;R466),"Card used in another van, ","")&amp;IF(AND(TRIM(D466&amp;"")&lt;&gt;"",S466=0),"Not one of your vans, ","")&amp;IF(AND(A466&lt;&gt;"",R466="",O466&lt;&gt;"",P466=0),"Card not on your Vans list, ","")&amp;IF(N(Y466)&gt;1,"Filled twice that day, ","")&amp;IFERROR(IF(AND(AA466&lt;&gt;"",AA466&lt;MinMiles),"Only "&amp;TEXT(AA466,"#,##0")&amp;" miles since the previous fill, ",""),"")&amp;IFERROR(IF(AND(AB466&lt;&gt;"",N(AB466)&gt;0,I466*1&lt;N(AB466)),"Pump mileage lower than before, ",""),"")&amp;IFERROR(IF(AND(TRIM(I466&amp;"")&lt;&gt;"",TRIM(K466&amp;"")&lt;&gt;"",ABS(I466*1-K466*1)&gt;MileTolerance),"Pump mileage off from the odometer, ",""),"")&amp;IF(J466="No","No receipt from the driver, ","")&amp;IFERROR(IF(AND(W466&lt;&gt;"",OR(W466&lt;DayStart,W466&gt;DayEnd)),"Outside working hours, ",""),"")&amp;IFERROR(IF(AND(X466&lt;&gt;"",WEEKDAY(X466,2)=6,FlagSat="Yes"),"Saturday, ",""),"")&amp;IFERROR(IF(AND(X466&lt;&gt;"",WEEKDAY(X466,2)=7,FlagSun="Yes"),"Sunday, ",""),"")&amp;IF(AND(FlagPremium="Yes",OR(V466="Diesel",V466="Petrol"),OR(ISNUMBER(SEARCH("super",F466)),ISNUMBER(SEARCH("premium",F466)),ISNUMBER(SEARCH("ultimate",F466)),ISNUMBER(SEARCH("v-power",F466)),ISNUMBER(SEARCH("momentum",F466)),ISNUMBER(SEARCH("supreme",F466)))),"Premium fuel, ","")</f>
        <v/>
      </c>
      <c r="AD466" s="32" t="n">
        <f aca="false">IF(AC466="",0,1)</f>
        <v>0</v>
      </c>
      <c r="AE466" s="32" t="n">
        <f aca="false">IF(A466="",0,1)</f>
        <v>0</v>
      </c>
    </row>
    <row r="467" customFormat="false" ht="15" hidden="false" customHeight="false" outlineLevel="0" collapsed="false">
      <c r="A467" s="24"/>
      <c r="B467" s="25"/>
      <c r="C467" s="21"/>
      <c r="D467" s="19"/>
      <c r="E467" s="19"/>
      <c r="F467" s="19"/>
      <c r="G467" s="26"/>
      <c r="H467" s="27"/>
      <c r="I467" s="28"/>
      <c r="J467" s="19"/>
      <c r="K467" s="28"/>
      <c r="L467" s="29" t="str">
        <f aca="false">IF(AC467="","",LEFT(AC467,LEN(AC467)-2))</f>
        <v/>
      </c>
      <c r="M467" s="30"/>
      <c r="N467" s="30"/>
      <c r="O467" s="32" t="str">
        <f aca="false">IF(TRIM(C467&amp;"")="","",RIGHT(SUBSTITUTE(SUBSTITUTE(C467&amp;""," ",""),"*",""),4))</f>
        <v/>
      </c>
      <c r="P467" s="32" t="n">
        <f aca="false">IF(O467="",0,IFERROR(MATCH(O467,Vans!$D$2:$D$51,0),IFERROR(MATCH(VALUE(O467),Vans!$D$2:$D$51,0),0)))</f>
        <v>0</v>
      </c>
      <c r="Q467" s="32" t="str">
        <f aca="false">IF(P467=0,"",INDEX(Vans!$A$2:$A$51,P467)&amp;"")</f>
        <v/>
      </c>
      <c r="R467" s="32" t="str">
        <f aca="false">IF(A467="","",IF(TRIM(D467&amp;"")&lt;&gt;"",SUBSTITUTE(UPPER(TRIM(D467&amp;""))," ",""),SUBSTITUTE(UPPER(Q467)," ","")))</f>
        <v/>
      </c>
      <c r="S467" s="32" t="n">
        <f aca="false">IF(R467="",0,IFERROR(MATCH(R467,Vans!$G$2:$G$51,0),0))</f>
        <v>0</v>
      </c>
      <c r="T467" s="32" t="str">
        <f aca="false">IF(S467=0,"",INDEX(Vans!$B$2:$B$51,S467)&amp;"")</f>
        <v/>
      </c>
      <c r="U467" s="32" t="str">
        <f aca="false">IF(S467=0,"",INDEX(Vans!$C$2:$C$51,S467))</f>
        <v/>
      </c>
      <c r="V467" s="32" t="str">
        <f aca="false">IF(TRIM(F467&amp;"")="","",IF(ISNUMBER(SEARCH("adblue",F467)),"AdBlue",IF(OR(ISNUMBER(SEARCH("diesel",F467)),ISNUMBER(SEARCH("derv",F467)),ISNUMBER(SEARCH("ulsd",F467))),"Diesel",IF(OR(ISNUMBER(SEARCH("unleaded",F467)),ISNUMBER(SEARCH("petrol",F467)),ISNUMBER(SEARCH("ulp",F467))),"Petrol",IF(OR(ISNUMBER(SEARCH("electric",F467)),ISNUMBER(SEARCH("charg",F467)),ISNUMBER(SEARCH("kwh",F467))),"Electric","Other")))))</f>
        <v/>
      </c>
      <c r="W467" s="34" t="str">
        <f aca="false">IF(TRIM(B467&amp;"")&lt;&gt;"",IFERROR(MOD(B467*1,1),""),IF(A467="","",IFERROR(IF(MOD(A467*1,1)&gt;0,MOD(A467*1,1),""),"")))</f>
        <v/>
      </c>
      <c r="X467" s="35" t="str">
        <f aca="false">IF(A467="","",IFERROR(INT(A467*1),""))</f>
        <v/>
      </c>
      <c r="Y467" s="32" t="str">
        <f aca="false">IF(OR(X467="",NOT(OR(V467="Diesel",V467="Petrol"))),"",MAX(IF(O467="",0,COUNTIFS($O$2:$O$501,O467,$X$2:$X$501,X467,$V$2:$V$501,"Diesel")+COUNTIFS($O$2:$O$501,O467,$X$2:$X$501,X467,$V$2:$V$501,"Petrol")),IF(R467="",0,COUNTIFS($R$2:$R$501,R467,$X$2:$X$501,X467,$V$2:$V$501,"Diesel")+COUNTIFS($R$2:$R$501,R467,$X$2:$X$501,X467,$V$2:$V$501,"Petrol"))))</f>
        <v/>
      </c>
      <c r="Z467" s="32" t="str">
        <f aca="false">IF(OR(R467="",TRIM(I467&amp;"")="",NOT(OR(V467="Diesel",V467="Petrol"))),"",IFERROR(_xlfn.MAXIFS($I$2:$I$501,$R$2:$R$501,R467,$I$2:$I$501,"&lt;"&amp;I467,$V$2:$V$501,"&lt;&gt;AdBlue",$V$2:$V$501,"&lt;&gt;Other"),""))</f>
        <v/>
      </c>
      <c r="AA467" s="32" t="str">
        <f aca="false">IF(OR(Z467="",N(Z467)=0),"",I467-Z467)</f>
        <v/>
      </c>
      <c r="AB467" s="32" t="str">
        <f aca="false">IF(OR(R467="",TRIM(I467&amp;"")="",X467=""),"",IFERROR(_xlfn.MAXIFS($I$2:$I$501,$R$2:$R$501,R467,$X$2:$X$501,"&lt;"&amp;X467),""))</f>
        <v/>
      </c>
      <c r="AC467" s="32" t="str">
        <f aca="false">IF(V467="Other","Not fuel, ","")&amp;IFERROR(IF(AND(T467&lt;&gt;"",OR(AND(V467="Diesel",T467&lt;&gt;"Diesel"),AND(V467="Petrol",T467&lt;&gt;"Petrol",T467&lt;&gt;"Plug-in hybrid"),AND(V467="Electric",T467&lt;&gt;"Electric",T467&lt;&gt;"Plug-in hybrid"))),"Wrong fuel for this van, ",""),"")&amp;IFERROR(IF(AND(OR(V467="Diesel",V467="Petrol"),N(U467)&gt;0,G467*1&gt;N(U467)*(1+TankMargin)),"More than the tank holds, ",""),"")&amp;IF(AND(TRIM(D467&amp;"")&lt;&gt;"",Q467&lt;&gt;"",SUBSTITUTE(UPPER(Q467)," ","")&lt;&gt;R467),"Card used in another van, ","")&amp;IF(AND(TRIM(D467&amp;"")&lt;&gt;"",S467=0),"Not one of your vans, ","")&amp;IF(AND(A467&lt;&gt;"",R467="",O467&lt;&gt;"",P467=0),"Card not on your Vans list, ","")&amp;IF(N(Y467)&gt;1,"Filled twice that day, ","")&amp;IFERROR(IF(AND(AA467&lt;&gt;"",AA467&lt;MinMiles),"Only "&amp;TEXT(AA467,"#,##0")&amp;" miles since the previous fill, ",""),"")&amp;IFERROR(IF(AND(AB467&lt;&gt;"",N(AB467)&gt;0,I467*1&lt;N(AB467)),"Pump mileage lower than before, ",""),"")&amp;IFERROR(IF(AND(TRIM(I467&amp;"")&lt;&gt;"",TRIM(K467&amp;"")&lt;&gt;"",ABS(I467*1-K467*1)&gt;MileTolerance),"Pump mileage off from the odometer, ",""),"")&amp;IF(J467="No","No receipt from the driver, ","")&amp;IFERROR(IF(AND(W467&lt;&gt;"",OR(W467&lt;DayStart,W467&gt;DayEnd)),"Outside working hours, ",""),"")&amp;IFERROR(IF(AND(X467&lt;&gt;"",WEEKDAY(X467,2)=6,FlagSat="Yes"),"Saturday, ",""),"")&amp;IFERROR(IF(AND(X467&lt;&gt;"",WEEKDAY(X467,2)=7,FlagSun="Yes"),"Sunday, ",""),"")&amp;IF(AND(FlagPremium="Yes",OR(V467="Diesel",V467="Petrol"),OR(ISNUMBER(SEARCH("super",F467)),ISNUMBER(SEARCH("premium",F467)),ISNUMBER(SEARCH("ultimate",F467)),ISNUMBER(SEARCH("v-power",F467)),ISNUMBER(SEARCH("momentum",F467)),ISNUMBER(SEARCH("supreme",F467)))),"Premium fuel, ","")</f>
        <v/>
      </c>
      <c r="AD467" s="32" t="n">
        <f aca="false">IF(AC467="",0,1)</f>
        <v>0</v>
      </c>
      <c r="AE467" s="32" t="n">
        <f aca="false">IF(A467="",0,1)</f>
        <v>0</v>
      </c>
    </row>
    <row r="468" customFormat="false" ht="15" hidden="false" customHeight="false" outlineLevel="0" collapsed="false">
      <c r="A468" s="24"/>
      <c r="B468" s="25"/>
      <c r="C468" s="21"/>
      <c r="D468" s="19"/>
      <c r="E468" s="19"/>
      <c r="F468" s="19"/>
      <c r="G468" s="26"/>
      <c r="H468" s="27"/>
      <c r="I468" s="28"/>
      <c r="J468" s="19"/>
      <c r="K468" s="28"/>
      <c r="L468" s="29" t="str">
        <f aca="false">IF(AC468="","",LEFT(AC468,LEN(AC468)-2))</f>
        <v/>
      </c>
      <c r="M468" s="30"/>
      <c r="N468" s="30"/>
      <c r="O468" s="32" t="str">
        <f aca="false">IF(TRIM(C468&amp;"")="","",RIGHT(SUBSTITUTE(SUBSTITUTE(C468&amp;""," ",""),"*",""),4))</f>
        <v/>
      </c>
      <c r="P468" s="32" t="n">
        <f aca="false">IF(O468="",0,IFERROR(MATCH(O468,Vans!$D$2:$D$51,0),IFERROR(MATCH(VALUE(O468),Vans!$D$2:$D$51,0),0)))</f>
        <v>0</v>
      </c>
      <c r="Q468" s="32" t="str">
        <f aca="false">IF(P468=0,"",INDEX(Vans!$A$2:$A$51,P468)&amp;"")</f>
        <v/>
      </c>
      <c r="R468" s="32" t="str">
        <f aca="false">IF(A468="","",IF(TRIM(D468&amp;"")&lt;&gt;"",SUBSTITUTE(UPPER(TRIM(D468&amp;""))," ",""),SUBSTITUTE(UPPER(Q468)," ","")))</f>
        <v/>
      </c>
      <c r="S468" s="32" t="n">
        <f aca="false">IF(R468="",0,IFERROR(MATCH(R468,Vans!$G$2:$G$51,0),0))</f>
        <v>0</v>
      </c>
      <c r="T468" s="32" t="str">
        <f aca="false">IF(S468=0,"",INDEX(Vans!$B$2:$B$51,S468)&amp;"")</f>
        <v/>
      </c>
      <c r="U468" s="32" t="str">
        <f aca="false">IF(S468=0,"",INDEX(Vans!$C$2:$C$51,S468))</f>
        <v/>
      </c>
      <c r="V468" s="32" t="str">
        <f aca="false">IF(TRIM(F468&amp;"")="","",IF(ISNUMBER(SEARCH("adblue",F468)),"AdBlue",IF(OR(ISNUMBER(SEARCH("diesel",F468)),ISNUMBER(SEARCH("derv",F468)),ISNUMBER(SEARCH("ulsd",F468))),"Diesel",IF(OR(ISNUMBER(SEARCH("unleaded",F468)),ISNUMBER(SEARCH("petrol",F468)),ISNUMBER(SEARCH("ulp",F468))),"Petrol",IF(OR(ISNUMBER(SEARCH("electric",F468)),ISNUMBER(SEARCH("charg",F468)),ISNUMBER(SEARCH("kwh",F468))),"Electric","Other")))))</f>
        <v/>
      </c>
      <c r="W468" s="34" t="str">
        <f aca="false">IF(TRIM(B468&amp;"")&lt;&gt;"",IFERROR(MOD(B468*1,1),""),IF(A468="","",IFERROR(IF(MOD(A468*1,1)&gt;0,MOD(A468*1,1),""),"")))</f>
        <v/>
      </c>
      <c r="X468" s="35" t="str">
        <f aca="false">IF(A468="","",IFERROR(INT(A468*1),""))</f>
        <v/>
      </c>
      <c r="Y468" s="32" t="str">
        <f aca="false">IF(OR(X468="",NOT(OR(V468="Diesel",V468="Petrol"))),"",MAX(IF(O468="",0,COUNTIFS($O$2:$O$501,O468,$X$2:$X$501,X468,$V$2:$V$501,"Diesel")+COUNTIFS($O$2:$O$501,O468,$X$2:$X$501,X468,$V$2:$V$501,"Petrol")),IF(R468="",0,COUNTIFS($R$2:$R$501,R468,$X$2:$X$501,X468,$V$2:$V$501,"Diesel")+COUNTIFS($R$2:$R$501,R468,$X$2:$X$501,X468,$V$2:$V$501,"Petrol"))))</f>
        <v/>
      </c>
      <c r="Z468" s="32" t="str">
        <f aca="false">IF(OR(R468="",TRIM(I468&amp;"")="",NOT(OR(V468="Diesel",V468="Petrol"))),"",IFERROR(_xlfn.MAXIFS($I$2:$I$501,$R$2:$R$501,R468,$I$2:$I$501,"&lt;"&amp;I468,$V$2:$V$501,"&lt;&gt;AdBlue",$V$2:$V$501,"&lt;&gt;Other"),""))</f>
        <v/>
      </c>
      <c r="AA468" s="32" t="str">
        <f aca="false">IF(OR(Z468="",N(Z468)=0),"",I468-Z468)</f>
        <v/>
      </c>
      <c r="AB468" s="32" t="str">
        <f aca="false">IF(OR(R468="",TRIM(I468&amp;"")="",X468=""),"",IFERROR(_xlfn.MAXIFS($I$2:$I$501,$R$2:$R$501,R468,$X$2:$X$501,"&lt;"&amp;X468),""))</f>
        <v/>
      </c>
      <c r="AC468" s="32" t="str">
        <f aca="false">IF(V468="Other","Not fuel, ","")&amp;IFERROR(IF(AND(T468&lt;&gt;"",OR(AND(V468="Diesel",T468&lt;&gt;"Diesel"),AND(V468="Petrol",T468&lt;&gt;"Petrol",T468&lt;&gt;"Plug-in hybrid"),AND(V468="Electric",T468&lt;&gt;"Electric",T468&lt;&gt;"Plug-in hybrid"))),"Wrong fuel for this van, ",""),"")&amp;IFERROR(IF(AND(OR(V468="Diesel",V468="Petrol"),N(U468)&gt;0,G468*1&gt;N(U468)*(1+TankMargin)),"More than the tank holds, ",""),"")&amp;IF(AND(TRIM(D468&amp;"")&lt;&gt;"",Q468&lt;&gt;"",SUBSTITUTE(UPPER(Q468)," ","")&lt;&gt;R468),"Card used in another van, ","")&amp;IF(AND(TRIM(D468&amp;"")&lt;&gt;"",S468=0),"Not one of your vans, ","")&amp;IF(AND(A468&lt;&gt;"",R468="",O468&lt;&gt;"",P468=0),"Card not on your Vans list, ","")&amp;IF(N(Y468)&gt;1,"Filled twice that day, ","")&amp;IFERROR(IF(AND(AA468&lt;&gt;"",AA468&lt;MinMiles),"Only "&amp;TEXT(AA468,"#,##0")&amp;" miles since the previous fill, ",""),"")&amp;IFERROR(IF(AND(AB468&lt;&gt;"",N(AB468)&gt;0,I468*1&lt;N(AB468)),"Pump mileage lower than before, ",""),"")&amp;IFERROR(IF(AND(TRIM(I468&amp;"")&lt;&gt;"",TRIM(K468&amp;"")&lt;&gt;"",ABS(I468*1-K468*1)&gt;MileTolerance),"Pump mileage off from the odometer, ",""),"")&amp;IF(J468="No","No receipt from the driver, ","")&amp;IFERROR(IF(AND(W468&lt;&gt;"",OR(W468&lt;DayStart,W468&gt;DayEnd)),"Outside working hours, ",""),"")&amp;IFERROR(IF(AND(X468&lt;&gt;"",WEEKDAY(X468,2)=6,FlagSat="Yes"),"Saturday, ",""),"")&amp;IFERROR(IF(AND(X468&lt;&gt;"",WEEKDAY(X468,2)=7,FlagSun="Yes"),"Sunday, ",""),"")&amp;IF(AND(FlagPremium="Yes",OR(V468="Diesel",V468="Petrol"),OR(ISNUMBER(SEARCH("super",F468)),ISNUMBER(SEARCH("premium",F468)),ISNUMBER(SEARCH("ultimate",F468)),ISNUMBER(SEARCH("v-power",F468)),ISNUMBER(SEARCH("momentum",F468)),ISNUMBER(SEARCH("supreme",F468)))),"Premium fuel, ","")</f>
        <v/>
      </c>
      <c r="AD468" s="32" t="n">
        <f aca="false">IF(AC468="",0,1)</f>
        <v>0</v>
      </c>
      <c r="AE468" s="32" t="n">
        <f aca="false">IF(A468="",0,1)</f>
        <v>0</v>
      </c>
    </row>
    <row r="469" customFormat="false" ht="15" hidden="false" customHeight="false" outlineLevel="0" collapsed="false">
      <c r="A469" s="24"/>
      <c r="B469" s="25"/>
      <c r="C469" s="21"/>
      <c r="D469" s="19"/>
      <c r="E469" s="19"/>
      <c r="F469" s="19"/>
      <c r="G469" s="26"/>
      <c r="H469" s="27"/>
      <c r="I469" s="28"/>
      <c r="J469" s="19"/>
      <c r="K469" s="28"/>
      <c r="L469" s="29" t="str">
        <f aca="false">IF(AC469="","",LEFT(AC469,LEN(AC469)-2))</f>
        <v/>
      </c>
      <c r="M469" s="30"/>
      <c r="N469" s="30"/>
      <c r="O469" s="32" t="str">
        <f aca="false">IF(TRIM(C469&amp;"")="","",RIGHT(SUBSTITUTE(SUBSTITUTE(C469&amp;""," ",""),"*",""),4))</f>
        <v/>
      </c>
      <c r="P469" s="32" t="n">
        <f aca="false">IF(O469="",0,IFERROR(MATCH(O469,Vans!$D$2:$D$51,0),IFERROR(MATCH(VALUE(O469),Vans!$D$2:$D$51,0),0)))</f>
        <v>0</v>
      </c>
      <c r="Q469" s="32" t="str">
        <f aca="false">IF(P469=0,"",INDEX(Vans!$A$2:$A$51,P469)&amp;"")</f>
        <v/>
      </c>
      <c r="R469" s="32" t="str">
        <f aca="false">IF(A469="","",IF(TRIM(D469&amp;"")&lt;&gt;"",SUBSTITUTE(UPPER(TRIM(D469&amp;""))," ",""),SUBSTITUTE(UPPER(Q469)," ","")))</f>
        <v/>
      </c>
      <c r="S469" s="32" t="n">
        <f aca="false">IF(R469="",0,IFERROR(MATCH(R469,Vans!$G$2:$G$51,0),0))</f>
        <v>0</v>
      </c>
      <c r="T469" s="32" t="str">
        <f aca="false">IF(S469=0,"",INDEX(Vans!$B$2:$B$51,S469)&amp;"")</f>
        <v/>
      </c>
      <c r="U469" s="32" t="str">
        <f aca="false">IF(S469=0,"",INDEX(Vans!$C$2:$C$51,S469))</f>
        <v/>
      </c>
      <c r="V469" s="32" t="str">
        <f aca="false">IF(TRIM(F469&amp;"")="","",IF(ISNUMBER(SEARCH("adblue",F469)),"AdBlue",IF(OR(ISNUMBER(SEARCH("diesel",F469)),ISNUMBER(SEARCH("derv",F469)),ISNUMBER(SEARCH("ulsd",F469))),"Diesel",IF(OR(ISNUMBER(SEARCH("unleaded",F469)),ISNUMBER(SEARCH("petrol",F469)),ISNUMBER(SEARCH("ulp",F469))),"Petrol",IF(OR(ISNUMBER(SEARCH("electric",F469)),ISNUMBER(SEARCH("charg",F469)),ISNUMBER(SEARCH("kwh",F469))),"Electric","Other")))))</f>
        <v/>
      </c>
      <c r="W469" s="34" t="str">
        <f aca="false">IF(TRIM(B469&amp;"")&lt;&gt;"",IFERROR(MOD(B469*1,1),""),IF(A469="","",IFERROR(IF(MOD(A469*1,1)&gt;0,MOD(A469*1,1),""),"")))</f>
        <v/>
      </c>
      <c r="X469" s="35" t="str">
        <f aca="false">IF(A469="","",IFERROR(INT(A469*1),""))</f>
        <v/>
      </c>
      <c r="Y469" s="32" t="str">
        <f aca="false">IF(OR(X469="",NOT(OR(V469="Diesel",V469="Petrol"))),"",MAX(IF(O469="",0,COUNTIFS($O$2:$O$501,O469,$X$2:$X$501,X469,$V$2:$V$501,"Diesel")+COUNTIFS($O$2:$O$501,O469,$X$2:$X$501,X469,$V$2:$V$501,"Petrol")),IF(R469="",0,COUNTIFS($R$2:$R$501,R469,$X$2:$X$501,X469,$V$2:$V$501,"Diesel")+COUNTIFS($R$2:$R$501,R469,$X$2:$X$501,X469,$V$2:$V$501,"Petrol"))))</f>
        <v/>
      </c>
      <c r="Z469" s="32" t="str">
        <f aca="false">IF(OR(R469="",TRIM(I469&amp;"")="",NOT(OR(V469="Diesel",V469="Petrol"))),"",IFERROR(_xlfn.MAXIFS($I$2:$I$501,$R$2:$R$501,R469,$I$2:$I$501,"&lt;"&amp;I469,$V$2:$V$501,"&lt;&gt;AdBlue",$V$2:$V$501,"&lt;&gt;Other"),""))</f>
        <v/>
      </c>
      <c r="AA469" s="32" t="str">
        <f aca="false">IF(OR(Z469="",N(Z469)=0),"",I469-Z469)</f>
        <v/>
      </c>
      <c r="AB469" s="32" t="str">
        <f aca="false">IF(OR(R469="",TRIM(I469&amp;"")="",X469=""),"",IFERROR(_xlfn.MAXIFS($I$2:$I$501,$R$2:$R$501,R469,$X$2:$X$501,"&lt;"&amp;X469),""))</f>
        <v/>
      </c>
      <c r="AC469" s="32" t="str">
        <f aca="false">IF(V469="Other","Not fuel, ","")&amp;IFERROR(IF(AND(T469&lt;&gt;"",OR(AND(V469="Diesel",T469&lt;&gt;"Diesel"),AND(V469="Petrol",T469&lt;&gt;"Petrol",T469&lt;&gt;"Plug-in hybrid"),AND(V469="Electric",T469&lt;&gt;"Electric",T469&lt;&gt;"Plug-in hybrid"))),"Wrong fuel for this van, ",""),"")&amp;IFERROR(IF(AND(OR(V469="Diesel",V469="Petrol"),N(U469)&gt;0,G469*1&gt;N(U469)*(1+TankMargin)),"More than the tank holds, ",""),"")&amp;IF(AND(TRIM(D469&amp;"")&lt;&gt;"",Q469&lt;&gt;"",SUBSTITUTE(UPPER(Q469)," ","")&lt;&gt;R469),"Card used in another van, ","")&amp;IF(AND(TRIM(D469&amp;"")&lt;&gt;"",S469=0),"Not one of your vans, ","")&amp;IF(AND(A469&lt;&gt;"",R469="",O469&lt;&gt;"",P469=0),"Card not on your Vans list, ","")&amp;IF(N(Y469)&gt;1,"Filled twice that day, ","")&amp;IFERROR(IF(AND(AA469&lt;&gt;"",AA469&lt;MinMiles),"Only "&amp;TEXT(AA469,"#,##0")&amp;" miles since the previous fill, ",""),"")&amp;IFERROR(IF(AND(AB469&lt;&gt;"",N(AB469)&gt;0,I469*1&lt;N(AB469)),"Pump mileage lower than before, ",""),"")&amp;IFERROR(IF(AND(TRIM(I469&amp;"")&lt;&gt;"",TRIM(K469&amp;"")&lt;&gt;"",ABS(I469*1-K469*1)&gt;MileTolerance),"Pump mileage off from the odometer, ",""),"")&amp;IF(J469="No","No receipt from the driver, ","")&amp;IFERROR(IF(AND(W469&lt;&gt;"",OR(W469&lt;DayStart,W469&gt;DayEnd)),"Outside working hours, ",""),"")&amp;IFERROR(IF(AND(X469&lt;&gt;"",WEEKDAY(X469,2)=6,FlagSat="Yes"),"Saturday, ",""),"")&amp;IFERROR(IF(AND(X469&lt;&gt;"",WEEKDAY(X469,2)=7,FlagSun="Yes"),"Sunday, ",""),"")&amp;IF(AND(FlagPremium="Yes",OR(V469="Diesel",V469="Petrol"),OR(ISNUMBER(SEARCH("super",F469)),ISNUMBER(SEARCH("premium",F469)),ISNUMBER(SEARCH("ultimate",F469)),ISNUMBER(SEARCH("v-power",F469)),ISNUMBER(SEARCH("momentum",F469)),ISNUMBER(SEARCH("supreme",F469)))),"Premium fuel, ","")</f>
        <v/>
      </c>
      <c r="AD469" s="32" t="n">
        <f aca="false">IF(AC469="",0,1)</f>
        <v>0</v>
      </c>
      <c r="AE469" s="32" t="n">
        <f aca="false">IF(A469="",0,1)</f>
        <v>0</v>
      </c>
    </row>
    <row r="470" customFormat="false" ht="15" hidden="false" customHeight="false" outlineLevel="0" collapsed="false">
      <c r="A470" s="24"/>
      <c r="B470" s="25"/>
      <c r="C470" s="21"/>
      <c r="D470" s="19"/>
      <c r="E470" s="19"/>
      <c r="F470" s="19"/>
      <c r="G470" s="26"/>
      <c r="H470" s="27"/>
      <c r="I470" s="28"/>
      <c r="J470" s="19"/>
      <c r="K470" s="28"/>
      <c r="L470" s="29" t="str">
        <f aca="false">IF(AC470="","",LEFT(AC470,LEN(AC470)-2))</f>
        <v/>
      </c>
      <c r="M470" s="30"/>
      <c r="N470" s="30"/>
      <c r="O470" s="32" t="str">
        <f aca="false">IF(TRIM(C470&amp;"")="","",RIGHT(SUBSTITUTE(SUBSTITUTE(C470&amp;""," ",""),"*",""),4))</f>
        <v/>
      </c>
      <c r="P470" s="32" t="n">
        <f aca="false">IF(O470="",0,IFERROR(MATCH(O470,Vans!$D$2:$D$51,0),IFERROR(MATCH(VALUE(O470),Vans!$D$2:$D$51,0),0)))</f>
        <v>0</v>
      </c>
      <c r="Q470" s="32" t="str">
        <f aca="false">IF(P470=0,"",INDEX(Vans!$A$2:$A$51,P470)&amp;"")</f>
        <v/>
      </c>
      <c r="R470" s="32" t="str">
        <f aca="false">IF(A470="","",IF(TRIM(D470&amp;"")&lt;&gt;"",SUBSTITUTE(UPPER(TRIM(D470&amp;""))," ",""),SUBSTITUTE(UPPER(Q470)," ","")))</f>
        <v/>
      </c>
      <c r="S470" s="32" t="n">
        <f aca="false">IF(R470="",0,IFERROR(MATCH(R470,Vans!$G$2:$G$51,0),0))</f>
        <v>0</v>
      </c>
      <c r="T470" s="32" t="str">
        <f aca="false">IF(S470=0,"",INDEX(Vans!$B$2:$B$51,S470)&amp;"")</f>
        <v/>
      </c>
      <c r="U470" s="32" t="str">
        <f aca="false">IF(S470=0,"",INDEX(Vans!$C$2:$C$51,S470))</f>
        <v/>
      </c>
      <c r="V470" s="32" t="str">
        <f aca="false">IF(TRIM(F470&amp;"")="","",IF(ISNUMBER(SEARCH("adblue",F470)),"AdBlue",IF(OR(ISNUMBER(SEARCH("diesel",F470)),ISNUMBER(SEARCH("derv",F470)),ISNUMBER(SEARCH("ulsd",F470))),"Diesel",IF(OR(ISNUMBER(SEARCH("unleaded",F470)),ISNUMBER(SEARCH("petrol",F470)),ISNUMBER(SEARCH("ulp",F470))),"Petrol",IF(OR(ISNUMBER(SEARCH("electric",F470)),ISNUMBER(SEARCH("charg",F470)),ISNUMBER(SEARCH("kwh",F470))),"Electric","Other")))))</f>
        <v/>
      </c>
      <c r="W470" s="34" t="str">
        <f aca="false">IF(TRIM(B470&amp;"")&lt;&gt;"",IFERROR(MOD(B470*1,1),""),IF(A470="","",IFERROR(IF(MOD(A470*1,1)&gt;0,MOD(A470*1,1),""),"")))</f>
        <v/>
      </c>
      <c r="X470" s="35" t="str">
        <f aca="false">IF(A470="","",IFERROR(INT(A470*1),""))</f>
        <v/>
      </c>
      <c r="Y470" s="32" t="str">
        <f aca="false">IF(OR(X470="",NOT(OR(V470="Diesel",V470="Petrol"))),"",MAX(IF(O470="",0,COUNTIFS($O$2:$O$501,O470,$X$2:$X$501,X470,$V$2:$V$501,"Diesel")+COUNTIFS($O$2:$O$501,O470,$X$2:$X$501,X470,$V$2:$V$501,"Petrol")),IF(R470="",0,COUNTIFS($R$2:$R$501,R470,$X$2:$X$501,X470,$V$2:$V$501,"Diesel")+COUNTIFS($R$2:$R$501,R470,$X$2:$X$501,X470,$V$2:$V$501,"Petrol"))))</f>
        <v/>
      </c>
      <c r="Z470" s="32" t="str">
        <f aca="false">IF(OR(R470="",TRIM(I470&amp;"")="",NOT(OR(V470="Diesel",V470="Petrol"))),"",IFERROR(_xlfn.MAXIFS($I$2:$I$501,$R$2:$R$501,R470,$I$2:$I$501,"&lt;"&amp;I470,$V$2:$V$501,"&lt;&gt;AdBlue",$V$2:$V$501,"&lt;&gt;Other"),""))</f>
        <v/>
      </c>
      <c r="AA470" s="32" t="str">
        <f aca="false">IF(OR(Z470="",N(Z470)=0),"",I470-Z470)</f>
        <v/>
      </c>
      <c r="AB470" s="32" t="str">
        <f aca="false">IF(OR(R470="",TRIM(I470&amp;"")="",X470=""),"",IFERROR(_xlfn.MAXIFS($I$2:$I$501,$R$2:$R$501,R470,$X$2:$X$501,"&lt;"&amp;X470),""))</f>
        <v/>
      </c>
      <c r="AC470" s="32" t="str">
        <f aca="false">IF(V470="Other","Not fuel, ","")&amp;IFERROR(IF(AND(T470&lt;&gt;"",OR(AND(V470="Diesel",T470&lt;&gt;"Diesel"),AND(V470="Petrol",T470&lt;&gt;"Petrol",T470&lt;&gt;"Plug-in hybrid"),AND(V470="Electric",T470&lt;&gt;"Electric",T470&lt;&gt;"Plug-in hybrid"))),"Wrong fuel for this van, ",""),"")&amp;IFERROR(IF(AND(OR(V470="Diesel",V470="Petrol"),N(U470)&gt;0,G470*1&gt;N(U470)*(1+TankMargin)),"More than the tank holds, ",""),"")&amp;IF(AND(TRIM(D470&amp;"")&lt;&gt;"",Q470&lt;&gt;"",SUBSTITUTE(UPPER(Q470)," ","")&lt;&gt;R470),"Card used in another van, ","")&amp;IF(AND(TRIM(D470&amp;"")&lt;&gt;"",S470=0),"Not one of your vans, ","")&amp;IF(AND(A470&lt;&gt;"",R470="",O470&lt;&gt;"",P470=0),"Card not on your Vans list, ","")&amp;IF(N(Y470)&gt;1,"Filled twice that day, ","")&amp;IFERROR(IF(AND(AA470&lt;&gt;"",AA470&lt;MinMiles),"Only "&amp;TEXT(AA470,"#,##0")&amp;" miles since the previous fill, ",""),"")&amp;IFERROR(IF(AND(AB470&lt;&gt;"",N(AB470)&gt;0,I470*1&lt;N(AB470)),"Pump mileage lower than before, ",""),"")&amp;IFERROR(IF(AND(TRIM(I470&amp;"")&lt;&gt;"",TRIM(K470&amp;"")&lt;&gt;"",ABS(I470*1-K470*1)&gt;MileTolerance),"Pump mileage off from the odometer, ",""),"")&amp;IF(J470="No","No receipt from the driver, ","")&amp;IFERROR(IF(AND(W470&lt;&gt;"",OR(W470&lt;DayStart,W470&gt;DayEnd)),"Outside working hours, ",""),"")&amp;IFERROR(IF(AND(X470&lt;&gt;"",WEEKDAY(X470,2)=6,FlagSat="Yes"),"Saturday, ",""),"")&amp;IFERROR(IF(AND(X470&lt;&gt;"",WEEKDAY(X470,2)=7,FlagSun="Yes"),"Sunday, ",""),"")&amp;IF(AND(FlagPremium="Yes",OR(V470="Diesel",V470="Petrol"),OR(ISNUMBER(SEARCH("super",F470)),ISNUMBER(SEARCH("premium",F470)),ISNUMBER(SEARCH("ultimate",F470)),ISNUMBER(SEARCH("v-power",F470)),ISNUMBER(SEARCH("momentum",F470)),ISNUMBER(SEARCH("supreme",F470)))),"Premium fuel, ","")</f>
        <v/>
      </c>
      <c r="AD470" s="32" t="n">
        <f aca="false">IF(AC470="",0,1)</f>
        <v>0</v>
      </c>
      <c r="AE470" s="32" t="n">
        <f aca="false">IF(A470="",0,1)</f>
        <v>0</v>
      </c>
    </row>
    <row r="471" customFormat="false" ht="15" hidden="false" customHeight="false" outlineLevel="0" collapsed="false">
      <c r="A471" s="24"/>
      <c r="B471" s="25"/>
      <c r="C471" s="21"/>
      <c r="D471" s="19"/>
      <c r="E471" s="19"/>
      <c r="F471" s="19"/>
      <c r="G471" s="26"/>
      <c r="H471" s="27"/>
      <c r="I471" s="28"/>
      <c r="J471" s="19"/>
      <c r="K471" s="28"/>
      <c r="L471" s="29" t="str">
        <f aca="false">IF(AC471="","",LEFT(AC471,LEN(AC471)-2))</f>
        <v/>
      </c>
      <c r="M471" s="30"/>
      <c r="N471" s="30"/>
      <c r="O471" s="32" t="str">
        <f aca="false">IF(TRIM(C471&amp;"")="","",RIGHT(SUBSTITUTE(SUBSTITUTE(C471&amp;""," ",""),"*",""),4))</f>
        <v/>
      </c>
      <c r="P471" s="32" t="n">
        <f aca="false">IF(O471="",0,IFERROR(MATCH(O471,Vans!$D$2:$D$51,0),IFERROR(MATCH(VALUE(O471),Vans!$D$2:$D$51,0),0)))</f>
        <v>0</v>
      </c>
      <c r="Q471" s="32" t="str">
        <f aca="false">IF(P471=0,"",INDEX(Vans!$A$2:$A$51,P471)&amp;"")</f>
        <v/>
      </c>
      <c r="R471" s="32" t="str">
        <f aca="false">IF(A471="","",IF(TRIM(D471&amp;"")&lt;&gt;"",SUBSTITUTE(UPPER(TRIM(D471&amp;""))," ",""),SUBSTITUTE(UPPER(Q471)," ","")))</f>
        <v/>
      </c>
      <c r="S471" s="32" t="n">
        <f aca="false">IF(R471="",0,IFERROR(MATCH(R471,Vans!$G$2:$G$51,0),0))</f>
        <v>0</v>
      </c>
      <c r="T471" s="32" t="str">
        <f aca="false">IF(S471=0,"",INDEX(Vans!$B$2:$B$51,S471)&amp;"")</f>
        <v/>
      </c>
      <c r="U471" s="32" t="str">
        <f aca="false">IF(S471=0,"",INDEX(Vans!$C$2:$C$51,S471))</f>
        <v/>
      </c>
      <c r="V471" s="32" t="str">
        <f aca="false">IF(TRIM(F471&amp;"")="","",IF(ISNUMBER(SEARCH("adblue",F471)),"AdBlue",IF(OR(ISNUMBER(SEARCH("diesel",F471)),ISNUMBER(SEARCH("derv",F471)),ISNUMBER(SEARCH("ulsd",F471))),"Diesel",IF(OR(ISNUMBER(SEARCH("unleaded",F471)),ISNUMBER(SEARCH("petrol",F471)),ISNUMBER(SEARCH("ulp",F471))),"Petrol",IF(OR(ISNUMBER(SEARCH("electric",F471)),ISNUMBER(SEARCH("charg",F471)),ISNUMBER(SEARCH("kwh",F471))),"Electric","Other")))))</f>
        <v/>
      </c>
      <c r="W471" s="34" t="str">
        <f aca="false">IF(TRIM(B471&amp;"")&lt;&gt;"",IFERROR(MOD(B471*1,1),""),IF(A471="","",IFERROR(IF(MOD(A471*1,1)&gt;0,MOD(A471*1,1),""),"")))</f>
        <v/>
      </c>
      <c r="X471" s="35" t="str">
        <f aca="false">IF(A471="","",IFERROR(INT(A471*1),""))</f>
        <v/>
      </c>
      <c r="Y471" s="32" t="str">
        <f aca="false">IF(OR(X471="",NOT(OR(V471="Diesel",V471="Petrol"))),"",MAX(IF(O471="",0,COUNTIFS($O$2:$O$501,O471,$X$2:$X$501,X471,$V$2:$V$501,"Diesel")+COUNTIFS($O$2:$O$501,O471,$X$2:$X$501,X471,$V$2:$V$501,"Petrol")),IF(R471="",0,COUNTIFS($R$2:$R$501,R471,$X$2:$X$501,X471,$V$2:$V$501,"Diesel")+COUNTIFS($R$2:$R$501,R471,$X$2:$X$501,X471,$V$2:$V$501,"Petrol"))))</f>
        <v/>
      </c>
      <c r="Z471" s="32" t="str">
        <f aca="false">IF(OR(R471="",TRIM(I471&amp;"")="",NOT(OR(V471="Diesel",V471="Petrol"))),"",IFERROR(_xlfn.MAXIFS($I$2:$I$501,$R$2:$R$501,R471,$I$2:$I$501,"&lt;"&amp;I471,$V$2:$V$501,"&lt;&gt;AdBlue",$V$2:$V$501,"&lt;&gt;Other"),""))</f>
        <v/>
      </c>
      <c r="AA471" s="32" t="str">
        <f aca="false">IF(OR(Z471="",N(Z471)=0),"",I471-Z471)</f>
        <v/>
      </c>
      <c r="AB471" s="32" t="str">
        <f aca="false">IF(OR(R471="",TRIM(I471&amp;"")="",X471=""),"",IFERROR(_xlfn.MAXIFS($I$2:$I$501,$R$2:$R$501,R471,$X$2:$X$501,"&lt;"&amp;X471),""))</f>
        <v/>
      </c>
      <c r="AC471" s="32" t="str">
        <f aca="false">IF(V471="Other","Not fuel, ","")&amp;IFERROR(IF(AND(T471&lt;&gt;"",OR(AND(V471="Diesel",T471&lt;&gt;"Diesel"),AND(V471="Petrol",T471&lt;&gt;"Petrol",T471&lt;&gt;"Plug-in hybrid"),AND(V471="Electric",T471&lt;&gt;"Electric",T471&lt;&gt;"Plug-in hybrid"))),"Wrong fuel for this van, ",""),"")&amp;IFERROR(IF(AND(OR(V471="Diesel",V471="Petrol"),N(U471)&gt;0,G471*1&gt;N(U471)*(1+TankMargin)),"More than the tank holds, ",""),"")&amp;IF(AND(TRIM(D471&amp;"")&lt;&gt;"",Q471&lt;&gt;"",SUBSTITUTE(UPPER(Q471)," ","")&lt;&gt;R471),"Card used in another van, ","")&amp;IF(AND(TRIM(D471&amp;"")&lt;&gt;"",S471=0),"Not one of your vans, ","")&amp;IF(AND(A471&lt;&gt;"",R471="",O471&lt;&gt;"",P471=0),"Card not on your Vans list, ","")&amp;IF(N(Y471)&gt;1,"Filled twice that day, ","")&amp;IFERROR(IF(AND(AA471&lt;&gt;"",AA471&lt;MinMiles),"Only "&amp;TEXT(AA471,"#,##0")&amp;" miles since the previous fill, ",""),"")&amp;IFERROR(IF(AND(AB471&lt;&gt;"",N(AB471)&gt;0,I471*1&lt;N(AB471)),"Pump mileage lower than before, ",""),"")&amp;IFERROR(IF(AND(TRIM(I471&amp;"")&lt;&gt;"",TRIM(K471&amp;"")&lt;&gt;"",ABS(I471*1-K471*1)&gt;MileTolerance),"Pump mileage off from the odometer, ",""),"")&amp;IF(J471="No","No receipt from the driver, ","")&amp;IFERROR(IF(AND(W471&lt;&gt;"",OR(W471&lt;DayStart,W471&gt;DayEnd)),"Outside working hours, ",""),"")&amp;IFERROR(IF(AND(X471&lt;&gt;"",WEEKDAY(X471,2)=6,FlagSat="Yes"),"Saturday, ",""),"")&amp;IFERROR(IF(AND(X471&lt;&gt;"",WEEKDAY(X471,2)=7,FlagSun="Yes"),"Sunday, ",""),"")&amp;IF(AND(FlagPremium="Yes",OR(V471="Diesel",V471="Petrol"),OR(ISNUMBER(SEARCH("super",F471)),ISNUMBER(SEARCH("premium",F471)),ISNUMBER(SEARCH("ultimate",F471)),ISNUMBER(SEARCH("v-power",F471)),ISNUMBER(SEARCH("momentum",F471)),ISNUMBER(SEARCH("supreme",F471)))),"Premium fuel, ","")</f>
        <v/>
      </c>
      <c r="AD471" s="32" t="n">
        <f aca="false">IF(AC471="",0,1)</f>
        <v>0</v>
      </c>
      <c r="AE471" s="32" t="n">
        <f aca="false">IF(A471="",0,1)</f>
        <v>0</v>
      </c>
    </row>
    <row r="472" customFormat="false" ht="15" hidden="false" customHeight="false" outlineLevel="0" collapsed="false">
      <c r="A472" s="24"/>
      <c r="B472" s="25"/>
      <c r="C472" s="21"/>
      <c r="D472" s="19"/>
      <c r="E472" s="19"/>
      <c r="F472" s="19"/>
      <c r="G472" s="26"/>
      <c r="H472" s="27"/>
      <c r="I472" s="28"/>
      <c r="J472" s="19"/>
      <c r="K472" s="28"/>
      <c r="L472" s="29" t="str">
        <f aca="false">IF(AC472="","",LEFT(AC472,LEN(AC472)-2))</f>
        <v/>
      </c>
      <c r="M472" s="30"/>
      <c r="N472" s="30"/>
      <c r="O472" s="32" t="str">
        <f aca="false">IF(TRIM(C472&amp;"")="","",RIGHT(SUBSTITUTE(SUBSTITUTE(C472&amp;""," ",""),"*",""),4))</f>
        <v/>
      </c>
      <c r="P472" s="32" t="n">
        <f aca="false">IF(O472="",0,IFERROR(MATCH(O472,Vans!$D$2:$D$51,0),IFERROR(MATCH(VALUE(O472),Vans!$D$2:$D$51,0),0)))</f>
        <v>0</v>
      </c>
      <c r="Q472" s="32" t="str">
        <f aca="false">IF(P472=0,"",INDEX(Vans!$A$2:$A$51,P472)&amp;"")</f>
        <v/>
      </c>
      <c r="R472" s="32" t="str">
        <f aca="false">IF(A472="","",IF(TRIM(D472&amp;"")&lt;&gt;"",SUBSTITUTE(UPPER(TRIM(D472&amp;""))," ",""),SUBSTITUTE(UPPER(Q472)," ","")))</f>
        <v/>
      </c>
      <c r="S472" s="32" t="n">
        <f aca="false">IF(R472="",0,IFERROR(MATCH(R472,Vans!$G$2:$G$51,0),0))</f>
        <v>0</v>
      </c>
      <c r="T472" s="32" t="str">
        <f aca="false">IF(S472=0,"",INDEX(Vans!$B$2:$B$51,S472)&amp;"")</f>
        <v/>
      </c>
      <c r="U472" s="32" t="str">
        <f aca="false">IF(S472=0,"",INDEX(Vans!$C$2:$C$51,S472))</f>
        <v/>
      </c>
      <c r="V472" s="32" t="str">
        <f aca="false">IF(TRIM(F472&amp;"")="","",IF(ISNUMBER(SEARCH("adblue",F472)),"AdBlue",IF(OR(ISNUMBER(SEARCH("diesel",F472)),ISNUMBER(SEARCH("derv",F472)),ISNUMBER(SEARCH("ulsd",F472))),"Diesel",IF(OR(ISNUMBER(SEARCH("unleaded",F472)),ISNUMBER(SEARCH("petrol",F472)),ISNUMBER(SEARCH("ulp",F472))),"Petrol",IF(OR(ISNUMBER(SEARCH("electric",F472)),ISNUMBER(SEARCH("charg",F472)),ISNUMBER(SEARCH("kwh",F472))),"Electric","Other")))))</f>
        <v/>
      </c>
      <c r="W472" s="34" t="str">
        <f aca="false">IF(TRIM(B472&amp;"")&lt;&gt;"",IFERROR(MOD(B472*1,1),""),IF(A472="","",IFERROR(IF(MOD(A472*1,1)&gt;0,MOD(A472*1,1),""),"")))</f>
        <v/>
      </c>
      <c r="X472" s="35" t="str">
        <f aca="false">IF(A472="","",IFERROR(INT(A472*1),""))</f>
        <v/>
      </c>
      <c r="Y472" s="32" t="str">
        <f aca="false">IF(OR(X472="",NOT(OR(V472="Diesel",V472="Petrol"))),"",MAX(IF(O472="",0,COUNTIFS($O$2:$O$501,O472,$X$2:$X$501,X472,$V$2:$V$501,"Diesel")+COUNTIFS($O$2:$O$501,O472,$X$2:$X$501,X472,$V$2:$V$501,"Petrol")),IF(R472="",0,COUNTIFS($R$2:$R$501,R472,$X$2:$X$501,X472,$V$2:$V$501,"Diesel")+COUNTIFS($R$2:$R$501,R472,$X$2:$X$501,X472,$V$2:$V$501,"Petrol"))))</f>
        <v/>
      </c>
      <c r="Z472" s="32" t="str">
        <f aca="false">IF(OR(R472="",TRIM(I472&amp;"")="",NOT(OR(V472="Diesel",V472="Petrol"))),"",IFERROR(_xlfn.MAXIFS($I$2:$I$501,$R$2:$R$501,R472,$I$2:$I$501,"&lt;"&amp;I472,$V$2:$V$501,"&lt;&gt;AdBlue",$V$2:$V$501,"&lt;&gt;Other"),""))</f>
        <v/>
      </c>
      <c r="AA472" s="32" t="str">
        <f aca="false">IF(OR(Z472="",N(Z472)=0),"",I472-Z472)</f>
        <v/>
      </c>
      <c r="AB472" s="32" t="str">
        <f aca="false">IF(OR(R472="",TRIM(I472&amp;"")="",X472=""),"",IFERROR(_xlfn.MAXIFS($I$2:$I$501,$R$2:$R$501,R472,$X$2:$X$501,"&lt;"&amp;X472),""))</f>
        <v/>
      </c>
      <c r="AC472" s="32" t="str">
        <f aca="false">IF(V472="Other","Not fuel, ","")&amp;IFERROR(IF(AND(T472&lt;&gt;"",OR(AND(V472="Diesel",T472&lt;&gt;"Diesel"),AND(V472="Petrol",T472&lt;&gt;"Petrol",T472&lt;&gt;"Plug-in hybrid"),AND(V472="Electric",T472&lt;&gt;"Electric",T472&lt;&gt;"Plug-in hybrid"))),"Wrong fuel for this van, ",""),"")&amp;IFERROR(IF(AND(OR(V472="Diesel",V472="Petrol"),N(U472)&gt;0,G472*1&gt;N(U472)*(1+TankMargin)),"More than the tank holds, ",""),"")&amp;IF(AND(TRIM(D472&amp;"")&lt;&gt;"",Q472&lt;&gt;"",SUBSTITUTE(UPPER(Q472)," ","")&lt;&gt;R472),"Card used in another van, ","")&amp;IF(AND(TRIM(D472&amp;"")&lt;&gt;"",S472=0),"Not one of your vans, ","")&amp;IF(AND(A472&lt;&gt;"",R472="",O472&lt;&gt;"",P472=0),"Card not on your Vans list, ","")&amp;IF(N(Y472)&gt;1,"Filled twice that day, ","")&amp;IFERROR(IF(AND(AA472&lt;&gt;"",AA472&lt;MinMiles),"Only "&amp;TEXT(AA472,"#,##0")&amp;" miles since the previous fill, ",""),"")&amp;IFERROR(IF(AND(AB472&lt;&gt;"",N(AB472)&gt;0,I472*1&lt;N(AB472)),"Pump mileage lower than before, ",""),"")&amp;IFERROR(IF(AND(TRIM(I472&amp;"")&lt;&gt;"",TRIM(K472&amp;"")&lt;&gt;"",ABS(I472*1-K472*1)&gt;MileTolerance),"Pump mileage off from the odometer, ",""),"")&amp;IF(J472="No","No receipt from the driver, ","")&amp;IFERROR(IF(AND(W472&lt;&gt;"",OR(W472&lt;DayStart,W472&gt;DayEnd)),"Outside working hours, ",""),"")&amp;IFERROR(IF(AND(X472&lt;&gt;"",WEEKDAY(X472,2)=6,FlagSat="Yes"),"Saturday, ",""),"")&amp;IFERROR(IF(AND(X472&lt;&gt;"",WEEKDAY(X472,2)=7,FlagSun="Yes"),"Sunday, ",""),"")&amp;IF(AND(FlagPremium="Yes",OR(V472="Diesel",V472="Petrol"),OR(ISNUMBER(SEARCH("super",F472)),ISNUMBER(SEARCH("premium",F472)),ISNUMBER(SEARCH("ultimate",F472)),ISNUMBER(SEARCH("v-power",F472)),ISNUMBER(SEARCH("momentum",F472)),ISNUMBER(SEARCH("supreme",F472)))),"Premium fuel, ","")</f>
        <v/>
      </c>
      <c r="AD472" s="32" t="n">
        <f aca="false">IF(AC472="",0,1)</f>
        <v>0</v>
      </c>
      <c r="AE472" s="32" t="n">
        <f aca="false">IF(A472="",0,1)</f>
        <v>0</v>
      </c>
    </row>
    <row r="473" customFormat="false" ht="15" hidden="false" customHeight="false" outlineLevel="0" collapsed="false">
      <c r="A473" s="24"/>
      <c r="B473" s="25"/>
      <c r="C473" s="21"/>
      <c r="D473" s="19"/>
      <c r="E473" s="19"/>
      <c r="F473" s="19"/>
      <c r="G473" s="26"/>
      <c r="H473" s="27"/>
      <c r="I473" s="28"/>
      <c r="J473" s="19"/>
      <c r="K473" s="28"/>
      <c r="L473" s="29" t="str">
        <f aca="false">IF(AC473="","",LEFT(AC473,LEN(AC473)-2))</f>
        <v/>
      </c>
      <c r="M473" s="30"/>
      <c r="N473" s="30"/>
      <c r="O473" s="32" t="str">
        <f aca="false">IF(TRIM(C473&amp;"")="","",RIGHT(SUBSTITUTE(SUBSTITUTE(C473&amp;""," ",""),"*",""),4))</f>
        <v/>
      </c>
      <c r="P473" s="32" t="n">
        <f aca="false">IF(O473="",0,IFERROR(MATCH(O473,Vans!$D$2:$D$51,0),IFERROR(MATCH(VALUE(O473),Vans!$D$2:$D$51,0),0)))</f>
        <v>0</v>
      </c>
      <c r="Q473" s="32" t="str">
        <f aca="false">IF(P473=0,"",INDEX(Vans!$A$2:$A$51,P473)&amp;"")</f>
        <v/>
      </c>
      <c r="R473" s="32" t="str">
        <f aca="false">IF(A473="","",IF(TRIM(D473&amp;"")&lt;&gt;"",SUBSTITUTE(UPPER(TRIM(D473&amp;""))," ",""),SUBSTITUTE(UPPER(Q473)," ","")))</f>
        <v/>
      </c>
      <c r="S473" s="32" t="n">
        <f aca="false">IF(R473="",0,IFERROR(MATCH(R473,Vans!$G$2:$G$51,0),0))</f>
        <v>0</v>
      </c>
      <c r="T473" s="32" t="str">
        <f aca="false">IF(S473=0,"",INDEX(Vans!$B$2:$B$51,S473)&amp;"")</f>
        <v/>
      </c>
      <c r="U473" s="32" t="str">
        <f aca="false">IF(S473=0,"",INDEX(Vans!$C$2:$C$51,S473))</f>
        <v/>
      </c>
      <c r="V473" s="32" t="str">
        <f aca="false">IF(TRIM(F473&amp;"")="","",IF(ISNUMBER(SEARCH("adblue",F473)),"AdBlue",IF(OR(ISNUMBER(SEARCH("diesel",F473)),ISNUMBER(SEARCH("derv",F473)),ISNUMBER(SEARCH("ulsd",F473))),"Diesel",IF(OR(ISNUMBER(SEARCH("unleaded",F473)),ISNUMBER(SEARCH("petrol",F473)),ISNUMBER(SEARCH("ulp",F473))),"Petrol",IF(OR(ISNUMBER(SEARCH("electric",F473)),ISNUMBER(SEARCH("charg",F473)),ISNUMBER(SEARCH("kwh",F473))),"Electric","Other")))))</f>
        <v/>
      </c>
      <c r="W473" s="34" t="str">
        <f aca="false">IF(TRIM(B473&amp;"")&lt;&gt;"",IFERROR(MOD(B473*1,1),""),IF(A473="","",IFERROR(IF(MOD(A473*1,1)&gt;0,MOD(A473*1,1),""),"")))</f>
        <v/>
      </c>
      <c r="X473" s="35" t="str">
        <f aca="false">IF(A473="","",IFERROR(INT(A473*1),""))</f>
        <v/>
      </c>
      <c r="Y473" s="32" t="str">
        <f aca="false">IF(OR(X473="",NOT(OR(V473="Diesel",V473="Petrol"))),"",MAX(IF(O473="",0,COUNTIFS($O$2:$O$501,O473,$X$2:$X$501,X473,$V$2:$V$501,"Diesel")+COUNTIFS($O$2:$O$501,O473,$X$2:$X$501,X473,$V$2:$V$501,"Petrol")),IF(R473="",0,COUNTIFS($R$2:$R$501,R473,$X$2:$X$501,X473,$V$2:$V$501,"Diesel")+COUNTIFS($R$2:$R$501,R473,$X$2:$X$501,X473,$V$2:$V$501,"Petrol"))))</f>
        <v/>
      </c>
      <c r="Z473" s="32" t="str">
        <f aca="false">IF(OR(R473="",TRIM(I473&amp;"")="",NOT(OR(V473="Diesel",V473="Petrol"))),"",IFERROR(_xlfn.MAXIFS($I$2:$I$501,$R$2:$R$501,R473,$I$2:$I$501,"&lt;"&amp;I473,$V$2:$V$501,"&lt;&gt;AdBlue",$V$2:$V$501,"&lt;&gt;Other"),""))</f>
        <v/>
      </c>
      <c r="AA473" s="32" t="str">
        <f aca="false">IF(OR(Z473="",N(Z473)=0),"",I473-Z473)</f>
        <v/>
      </c>
      <c r="AB473" s="32" t="str">
        <f aca="false">IF(OR(R473="",TRIM(I473&amp;"")="",X473=""),"",IFERROR(_xlfn.MAXIFS($I$2:$I$501,$R$2:$R$501,R473,$X$2:$X$501,"&lt;"&amp;X473),""))</f>
        <v/>
      </c>
      <c r="AC473" s="32" t="str">
        <f aca="false">IF(V473="Other","Not fuel, ","")&amp;IFERROR(IF(AND(T473&lt;&gt;"",OR(AND(V473="Diesel",T473&lt;&gt;"Diesel"),AND(V473="Petrol",T473&lt;&gt;"Petrol",T473&lt;&gt;"Plug-in hybrid"),AND(V473="Electric",T473&lt;&gt;"Electric",T473&lt;&gt;"Plug-in hybrid"))),"Wrong fuel for this van, ",""),"")&amp;IFERROR(IF(AND(OR(V473="Diesel",V473="Petrol"),N(U473)&gt;0,G473*1&gt;N(U473)*(1+TankMargin)),"More than the tank holds, ",""),"")&amp;IF(AND(TRIM(D473&amp;"")&lt;&gt;"",Q473&lt;&gt;"",SUBSTITUTE(UPPER(Q473)," ","")&lt;&gt;R473),"Card used in another van, ","")&amp;IF(AND(TRIM(D473&amp;"")&lt;&gt;"",S473=0),"Not one of your vans, ","")&amp;IF(AND(A473&lt;&gt;"",R473="",O473&lt;&gt;"",P473=0),"Card not on your Vans list, ","")&amp;IF(N(Y473)&gt;1,"Filled twice that day, ","")&amp;IFERROR(IF(AND(AA473&lt;&gt;"",AA473&lt;MinMiles),"Only "&amp;TEXT(AA473,"#,##0")&amp;" miles since the previous fill, ",""),"")&amp;IFERROR(IF(AND(AB473&lt;&gt;"",N(AB473)&gt;0,I473*1&lt;N(AB473)),"Pump mileage lower than before, ",""),"")&amp;IFERROR(IF(AND(TRIM(I473&amp;"")&lt;&gt;"",TRIM(K473&amp;"")&lt;&gt;"",ABS(I473*1-K473*1)&gt;MileTolerance),"Pump mileage off from the odometer, ",""),"")&amp;IF(J473="No","No receipt from the driver, ","")&amp;IFERROR(IF(AND(W473&lt;&gt;"",OR(W473&lt;DayStart,W473&gt;DayEnd)),"Outside working hours, ",""),"")&amp;IFERROR(IF(AND(X473&lt;&gt;"",WEEKDAY(X473,2)=6,FlagSat="Yes"),"Saturday, ",""),"")&amp;IFERROR(IF(AND(X473&lt;&gt;"",WEEKDAY(X473,2)=7,FlagSun="Yes"),"Sunday, ",""),"")&amp;IF(AND(FlagPremium="Yes",OR(V473="Diesel",V473="Petrol"),OR(ISNUMBER(SEARCH("super",F473)),ISNUMBER(SEARCH("premium",F473)),ISNUMBER(SEARCH("ultimate",F473)),ISNUMBER(SEARCH("v-power",F473)),ISNUMBER(SEARCH("momentum",F473)),ISNUMBER(SEARCH("supreme",F473)))),"Premium fuel, ","")</f>
        <v/>
      </c>
      <c r="AD473" s="32" t="n">
        <f aca="false">IF(AC473="",0,1)</f>
        <v>0</v>
      </c>
      <c r="AE473" s="32" t="n">
        <f aca="false">IF(A473="",0,1)</f>
        <v>0</v>
      </c>
    </row>
    <row r="474" customFormat="false" ht="15" hidden="false" customHeight="false" outlineLevel="0" collapsed="false">
      <c r="A474" s="24"/>
      <c r="B474" s="25"/>
      <c r="C474" s="21"/>
      <c r="D474" s="19"/>
      <c r="E474" s="19"/>
      <c r="F474" s="19"/>
      <c r="G474" s="26"/>
      <c r="H474" s="27"/>
      <c r="I474" s="28"/>
      <c r="J474" s="19"/>
      <c r="K474" s="28"/>
      <c r="L474" s="29" t="str">
        <f aca="false">IF(AC474="","",LEFT(AC474,LEN(AC474)-2))</f>
        <v/>
      </c>
      <c r="M474" s="30"/>
      <c r="N474" s="30"/>
      <c r="O474" s="32" t="str">
        <f aca="false">IF(TRIM(C474&amp;"")="","",RIGHT(SUBSTITUTE(SUBSTITUTE(C474&amp;""," ",""),"*",""),4))</f>
        <v/>
      </c>
      <c r="P474" s="32" t="n">
        <f aca="false">IF(O474="",0,IFERROR(MATCH(O474,Vans!$D$2:$D$51,0),IFERROR(MATCH(VALUE(O474),Vans!$D$2:$D$51,0),0)))</f>
        <v>0</v>
      </c>
      <c r="Q474" s="32" t="str">
        <f aca="false">IF(P474=0,"",INDEX(Vans!$A$2:$A$51,P474)&amp;"")</f>
        <v/>
      </c>
      <c r="R474" s="32" t="str">
        <f aca="false">IF(A474="","",IF(TRIM(D474&amp;"")&lt;&gt;"",SUBSTITUTE(UPPER(TRIM(D474&amp;""))," ",""),SUBSTITUTE(UPPER(Q474)," ","")))</f>
        <v/>
      </c>
      <c r="S474" s="32" t="n">
        <f aca="false">IF(R474="",0,IFERROR(MATCH(R474,Vans!$G$2:$G$51,0),0))</f>
        <v>0</v>
      </c>
      <c r="T474" s="32" t="str">
        <f aca="false">IF(S474=0,"",INDEX(Vans!$B$2:$B$51,S474)&amp;"")</f>
        <v/>
      </c>
      <c r="U474" s="32" t="str">
        <f aca="false">IF(S474=0,"",INDEX(Vans!$C$2:$C$51,S474))</f>
        <v/>
      </c>
      <c r="V474" s="32" t="str">
        <f aca="false">IF(TRIM(F474&amp;"")="","",IF(ISNUMBER(SEARCH("adblue",F474)),"AdBlue",IF(OR(ISNUMBER(SEARCH("diesel",F474)),ISNUMBER(SEARCH("derv",F474)),ISNUMBER(SEARCH("ulsd",F474))),"Diesel",IF(OR(ISNUMBER(SEARCH("unleaded",F474)),ISNUMBER(SEARCH("petrol",F474)),ISNUMBER(SEARCH("ulp",F474))),"Petrol",IF(OR(ISNUMBER(SEARCH("electric",F474)),ISNUMBER(SEARCH("charg",F474)),ISNUMBER(SEARCH("kwh",F474))),"Electric","Other")))))</f>
        <v/>
      </c>
      <c r="W474" s="34" t="str">
        <f aca="false">IF(TRIM(B474&amp;"")&lt;&gt;"",IFERROR(MOD(B474*1,1),""),IF(A474="","",IFERROR(IF(MOD(A474*1,1)&gt;0,MOD(A474*1,1),""),"")))</f>
        <v/>
      </c>
      <c r="X474" s="35" t="str">
        <f aca="false">IF(A474="","",IFERROR(INT(A474*1),""))</f>
        <v/>
      </c>
      <c r="Y474" s="32" t="str">
        <f aca="false">IF(OR(X474="",NOT(OR(V474="Diesel",V474="Petrol"))),"",MAX(IF(O474="",0,COUNTIFS($O$2:$O$501,O474,$X$2:$X$501,X474,$V$2:$V$501,"Diesel")+COUNTIFS($O$2:$O$501,O474,$X$2:$X$501,X474,$V$2:$V$501,"Petrol")),IF(R474="",0,COUNTIFS($R$2:$R$501,R474,$X$2:$X$501,X474,$V$2:$V$501,"Diesel")+COUNTIFS($R$2:$R$501,R474,$X$2:$X$501,X474,$V$2:$V$501,"Petrol"))))</f>
        <v/>
      </c>
      <c r="Z474" s="32" t="str">
        <f aca="false">IF(OR(R474="",TRIM(I474&amp;"")="",NOT(OR(V474="Diesel",V474="Petrol"))),"",IFERROR(_xlfn.MAXIFS($I$2:$I$501,$R$2:$R$501,R474,$I$2:$I$501,"&lt;"&amp;I474,$V$2:$V$501,"&lt;&gt;AdBlue",$V$2:$V$501,"&lt;&gt;Other"),""))</f>
        <v/>
      </c>
      <c r="AA474" s="32" t="str">
        <f aca="false">IF(OR(Z474="",N(Z474)=0),"",I474-Z474)</f>
        <v/>
      </c>
      <c r="AB474" s="32" t="str">
        <f aca="false">IF(OR(R474="",TRIM(I474&amp;"")="",X474=""),"",IFERROR(_xlfn.MAXIFS($I$2:$I$501,$R$2:$R$501,R474,$X$2:$X$501,"&lt;"&amp;X474),""))</f>
        <v/>
      </c>
      <c r="AC474" s="32" t="str">
        <f aca="false">IF(V474="Other","Not fuel, ","")&amp;IFERROR(IF(AND(T474&lt;&gt;"",OR(AND(V474="Diesel",T474&lt;&gt;"Diesel"),AND(V474="Petrol",T474&lt;&gt;"Petrol",T474&lt;&gt;"Plug-in hybrid"),AND(V474="Electric",T474&lt;&gt;"Electric",T474&lt;&gt;"Plug-in hybrid"))),"Wrong fuel for this van, ",""),"")&amp;IFERROR(IF(AND(OR(V474="Diesel",V474="Petrol"),N(U474)&gt;0,G474*1&gt;N(U474)*(1+TankMargin)),"More than the tank holds, ",""),"")&amp;IF(AND(TRIM(D474&amp;"")&lt;&gt;"",Q474&lt;&gt;"",SUBSTITUTE(UPPER(Q474)," ","")&lt;&gt;R474),"Card used in another van, ","")&amp;IF(AND(TRIM(D474&amp;"")&lt;&gt;"",S474=0),"Not one of your vans, ","")&amp;IF(AND(A474&lt;&gt;"",R474="",O474&lt;&gt;"",P474=0),"Card not on your Vans list, ","")&amp;IF(N(Y474)&gt;1,"Filled twice that day, ","")&amp;IFERROR(IF(AND(AA474&lt;&gt;"",AA474&lt;MinMiles),"Only "&amp;TEXT(AA474,"#,##0")&amp;" miles since the previous fill, ",""),"")&amp;IFERROR(IF(AND(AB474&lt;&gt;"",N(AB474)&gt;0,I474*1&lt;N(AB474)),"Pump mileage lower than before, ",""),"")&amp;IFERROR(IF(AND(TRIM(I474&amp;"")&lt;&gt;"",TRIM(K474&amp;"")&lt;&gt;"",ABS(I474*1-K474*1)&gt;MileTolerance),"Pump mileage off from the odometer, ",""),"")&amp;IF(J474="No","No receipt from the driver, ","")&amp;IFERROR(IF(AND(W474&lt;&gt;"",OR(W474&lt;DayStart,W474&gt;DayEnd)),"Outside working hours, ",""),"")&amp;IFERROR(IF(AND(X474&lt;&gt;"",WEEKDAY(X474,2)=6,FlagSat="Yes"),"Saturday, ",""),"")&amp;IFERROR(IF(AND(X474&lt;&gt;"",WEEKDAY(X474,2)=7,FlagSun="Yes"),"Sunday, ",""),"")&amp;IF(AND(FlagPremium="Yes",OR(V474="Diesel",V474="Petrol"),OR(ISNUMBER(SEARCH("super",F474)),ISNUMBER(SEARCH("premium",F474)),ISNUMBER(SEARCH("ultimate",F474)),ISNUMBER(SEARCH("v-power",F474)),ISNUMBER(SEARCH("momentum",F474)),ISNUMBER(SEARCH("supreme",F474)))),"Premium fuel, ","")</f>
        <v/>
      </c>
      <c r="AD474" s="32" t="n">
        <f aca="false">IF(AC474="",0,1)</f>
        <v>0</v>
      </c>
      <c r="AE474" s="32" t="n">
        <f aca="false">IF(A474="",0,1)</f>
        <v>0</v>
      </c>
    </row>
    <row r="475" customFormat="false" ht="15" hidden="false" customHeight="false" outlineLevel="0" collapsed="false">
      <c r="A475" s="24"/>
      <c r="B475" s="25"/>
      <c r="C475" s="21"/>
      <c r="D475" s="19"/>
      <c r="E475" s="19"/>
      <c r="F475" s="19"/>
      <c r="G475" s="26"/>
      <c r="H475" s="27"/>
      <c r="I475" s="28"/>
      <c r="J475" s="19"/>
      <c r="K475" s="28"/>
      <c r="L475" s="29" t="str">
        <f aca="false">IF(AC475="","",LEFT(AC475,LEN(AC475)-2))</f>
        <v/>
      </c>
      <c r="M475" s="30"/>
      <c r="N475" s="30"/>
      <c r="O475" s="32" t="str">
        <f aca="false">IF(TRIM(C475&amp;"")="","",RIGHT(SUBSTITUTE(SUBSTITUTE(C475&amp;""," ",""),"*",""),4))</f>
        <v/>
      </c>
      <c r="P475" s="32" t="n">
        <f aca="false">IF(O475="",0,IFERROR(MATCH(O475,Vans!$D$2:$D$51,0),IFERROR(MATCH(VALUE(O475),Vans!$D$2:$D$51,0),0)))</f>
        <v>0</v>
      </c>
      <c r="Q475" s="32" t="str">
        <f aca="false">IF(P475=0,"",INDEX(Vans!$A$2:$A$51,P475)&amp;"")</f>
        <v/>
      </c>
      <c r="R475" s="32" t="str">
        <f aca="false">IF(A475="","",IF(TRIM(D475&amp;"")&lt;&gt;"",SUBSTITUTE(UPPER(TRIM(D475&amp;""))," ",""),SUBSTITUTE(UPPER(Q475)," ","")))</f>
        <v/>
      </c>
      <c r="S475" s="32" t="n">
        <f aca="false">IF(R475="",0,IFERROR(MATCH(R475,Vans!$G$2:$G$51,0),0))</f>
        <v>0</v>
      </c>
      <c r="T475" s="32" t="str">
        <f aca="false">IF(S475=0,"",INDEX(Vans!$B$2:$B$51,S475)&amp;"")</f>
        <v/>
      </c>
      <c r="U475" s="32" t="str">
        <f aca="false">IF(S475=0,"",INDEX(Vans!$C$2:$C$51,S475))</f>
        <v/>
      </c>
      <c r="V475" s="32" t="str">
        <f aca="false">IF(TRIM(F475&amp;"")="","",IF(ISNUMBER(SEARCH("adblue",F475)),"AdBlue",IF(OR(ISNUMBER(SEARCH("diesel",F475)),ISNUMBER(SEARCH("derv",F475)),ISNUMBER(SEARCH("ulsd",F475))),"Diesel",IF(OR(ISNUMBER(SEARCH("unleaded",F475)),ISNUMBER(SEARCH("petrol",F475)),ISNUMBER(SEARCH("ulp",F475))),"Petrol",IF(OR(ISNUMBER(SEARCH("electric",F475)),ISNUMBER(SEARCH("charg",F475)),ISNUMBER(SEARCH("kwh",F475))),"Electric","Other")))))</f>
        <v/>
      </c>
      <c r="W475" s="34" t="str">
        <f aca="false">IF(TRIM(B475&amp;"")&lt;&gt;"",IFERROR(MOD(B475*1,1),""),IF(A475="","",IFERROR(IF(MOD(A475*1,1)&gt;0,MOD(A475*1,1),""),"")))</f>
        <v/>
      </c>
      <c r="X475" s="35" t="str">
        <f aca="false">IF(A475="","",IFERROR(INT(A475*1),""))</f>
        <v/>
      </c>
      <c r="Y475" s="32" t="str">
        <f aca="false">IF(OR(X475="",NOT(OR(V475="Diesel",V475="Petrol"))),"",MAX(IF(O475="",0,COUNTIFS($O$2:$O$501,O475,$X$2:$X$501,X475,$V$2:$V$501,"Diesel")+COUNTIFS($O$2:$O$501,O475,$X$2:$X$501,X475,$V$2:$V$501,"Petrol")),IF(R475="",0,COUNTIFS($R$2:$R$501,R475,$X$2:$X$501,X475,$V$2:$V$501,"Diesel")+COUNTIFS($R$2:$R$501,R475,$X$2:$X$501,X475,$V$2:$V$501,"Petrol"))))</f>
        <v/>
      </c>
      <c r="Z475" s="32" t="str">
        <f aca="false">IF(OR(R475="",TRIM(I475&amp;"")="",NOT(OR(V475="Diesel",V475="Petrol"))),"",IFERROR(_xlfn.MAXIFS($I$2:$I$501,$R$2:$R$501,R475,$I$2:$I$501,"&lt;"&amp;I475,$V$2:$V$501,"&lt;&gt;AdBlue",$V$2:$V$501,"&lt;&gt;Other"),""))</f>
        <v/>
      </c>
      <c r="AA475" s="32" t="str">
        <f aca="false">IF(OR(Z475="",N(Z475)=0),"",I475-Z475)</f>
        <v/>
      </c>
      <c r="AB475" s="32" t="str">
        <f aca="false">IF(OR(R475="",TRIM(I475&amp;"")="",X475=""),"",IFERROR(_xlfn.MAXIFS($I$2:$I$501,$R$2:$R$501,R475,$X$2:$X$501,"&lt;"&amp;X475),""))</f>
        <v/>
      </c>
      <c r="AC475" s="32" t="str">
        <f aca="false">IF(V475="Other","Not fuel, ","")&amp;IFERROR(IF(AND(T475&lt;&gt;"",OR(AND(V475="Diesel",T475&lt;&gt;"Diesel"),AND(V475="Petrol",T475&lt;&gt;"Petrol",T475&lt;&gt;"Plug-in hybrid"),AND(V475="Electric",T475&lt;&gt;"Electric",T475&lt;&gt;"Plug-in hybrid"))),"Wrong fuel for this van, ",""),"")&amp;IFERROR(IF(AND(OR(V475="Diesel",V475="Petrol"),N(U475)&gt;0,G475*1&gt;N(U475)*(1+TankMargin)),"More than the tank holds, ",""),"")&amp;IF(AND(TRIM(D475&amp;"")&lt;&gt;"",Q475&lt;&gt;"",SUBSTITUTE(UPPER(Q475)," ","")&lt;&gt;R475),"Card used in another van, ","")&amp;IF(AND(TRIM(D475&amp;"")&lt;&gt;"",S475=0),"Not one of your vans, ","")&amp;IF(AND(A475&lt;&gt;"",R475="",O475&lt;&gt;"",P475=0),"Card not on your Vans list, ","")&amp;IF(N(Y475)&gt;1,"Filled twice that day, ","")&amp;IFERROR(IF(AND(AA475&lt;&gt;"",AA475&lt;MinMiles),"Only "&amp;TEXT(AA475,"#,##0")&amp;" miles since the previous fill, ",""),"")&amp;IFERROR(IF(AND(AB475&lt;&gt;"",N(AB475)&gt;0,I475*1&lt;N(AB475)),"Pump mileage lower than before, ",""),"")&amp;IFERROR(IF(AND(TRIM(I475&amp;"")&lt;&gt;"",TRIM(K475&amp;"")&lt;&gt;"",ABS(I475*1-K475*1)&gt;MileTolerance),"Pump mileage off from the odometer, ",""),"")&amp;IF(J475="No","No receipt from the driver, ","")&amp;IFERROR(IF(AND(W475&lt;&gt;"",OR(W475&lt;DayStart,W475&gt;DayEnd)),"Outside working hours, ",""),"")&amp;IFERROR(IF(AND(X475&lt;&gt;"",WEEKDAY(X475,2)=6,FlagSat="Yes"),"Saturday, ",""),"")&amp;IFERROR(IF(AND(X475&lt;&gt;"",WEEKDAY(X475,2)=7,FlagSun="Yes"),"Sunday, ",""),"")&amp;IF(AND(FlagPremium="Yes",OR(V475="Diesel",V475="Petrol"),OR(ISNUMBER(SEARCH("super",F475)),ISNUMBER(SEARCH("premium",F475)),ISNUMBER(SEARCH("ultimate",F475)),ISNUMBER(SEARCH("v-power",F475)),ISNUMBER(SEARCH("momentum",F475)),ISNUMBER(SEARCH("supreme",F475)))),"Premium fuel, ","")</f>
        <v/>
      </c>
      <c r="AD475" s="32" t="n">
        <f aca="false">IF(AC475="",0,1)</f>
        <v>0</v>
      </c>
      <c r="AE475" s="32" t="n">
        <f aca="false">IF(A475="",0,1)</f>
        <v>0</v>
      </c>
    </row>
    <row r="476" customFormat="false" ht="15" hidden="false" customHeight="false" outlineLevel="0" collapsed="false">
      <c r="A476" s="24"/>
      <c r="B476" s="25"/>
      <c r="C476" s="21"/>
      <c r="D476" s="19"/>
      <c r="E476" s="19"/>
      <c r="F476" s="19"/>
      <c r="G476" s="26"/>
      <c r="H476" s="27"/>
      <c r="I476" s="28"/>
      <c r="J476" s="19"/>
      <c r="K476" s="28"/>
      <c r="L476" s="29" t="str">
        <f aca="false">IF(AC476="","",LEFT(AC476,LEN(AC476)-2))</f>
        <v/>
      </c>
      <c r="M476" s="30"/>
      <c r="N476" s="30"/>
      <c r="O476" s="32" t="str">
        <f aca="false">IF(TRIM(C476&amp;"")="","",RIGHT(SUBSTITUTE(SUBSTITUTE(C476&amp;""," ",""),"*",""),4))</f>
        <v/>
      </c>
      <c r="P476" s="32" t="n">
        <f aca="false">IF(O476="",0,IFERROR(MATCH(O476,Vans!$D$2:$D$51,0),IFERROR(MATCH(VALUE(O476),Vans!$D$2:$D$51,0),0)))</f>
        <v>0</v>
      </c>
      <c r="Q476" s="32" t="str">
        <f aca="false">IF(P476=0,"",INDEX(Vans!$A$2:$A$51,P476)&amp;"")</f>
        <v/>
      </c>
      <c r="R476" s="32" t="str">
        <f aca="false">IF(A476="","",IF(TRIM(D476&amp;"")&lt;&gt;"",SUBSTITUTE(UPPER(TRIM(D476&amp;""))," ",""),SUBSTITUTE(UPPER(Q476)," ","")))</f>
        <v/>
      </c>
      <c r="S476" s="32" t="n">
        <f aca="false">IF(R476="",0,IFERROR(MATCH(R476,Vans!$G$2:$G$51,0),0))</f>
        <v>0</v>
      </c>
      <c r="T476" s="32" t="str">
        <f aca="false">IF(S476=0,"",INDEX(Vans!$B$2:$B$51,S476)&amp;"")</f>
        <v/>
      </c>
      <c r="U476" s="32" t="str">
        <f aca="false">IF(S476=0,"",INDEX(Vans!$C$2:$C$51,S476))</f>
        <v/>
      </c>
      <c r="V476" s="32" t="str">
        <f aca="false">IF(TRIM(F476&amp;"")="","",IF(ISNUMBER(SEARCH("adblue",F476)),"AdBlue",IF(OR(ISNUMBER(SEARCH("diesel",F476)),ISNUMBER(SEARCH("derv",F476)),ISNUMBER(SEARCH("ulsd",F476))),"Diesel",IF(OR(ISNUMBER(SEARCH("unleaded",F476)),ISNUMBER(SEARCH("petrol",F476)),ISNUMBER(SEARCH("ulp",F476))),"Petrol",IF(OR(ISNUMBER(SEARCH("electric",F476)),ISNUMBER(SEARCH("charg",F476)),ISNUMBER(SEARCH("kwh",F476))),"Electric","Other")))))</f>
        <v/>
      </c>
      <c r="W476" s="34" t="str">
        <f aca="false">IF(TRIM(B476&amp;"")&lt;&gt;"",IFERROR(MOD(B476*1,1),""),IF(A476="","",IFERROR(IF(MOD(A476*1,1)&gt;0,MOD(A476*1,1),""),"")))</f>
        <v/>
      </c>
      <c r="X476" s="35" t="str">
        <f aca="false">IF(A476="","",IFERROR(INT(A476*1),""))</f>
        <v/>
      </c>
      <c r="Y476" s="32" t="str">
        <f aca="false">IF(OR(X476="",NOT(OR(V476="Diesel",V476="Petrol"))),"",MAX(IF(O476="",0,COUNTIFS($O$2:$O$501,O476,$X$2:$X$501,X476,$V$2:$V$501,"Diesel")+COUNTIFS($O$2:$O$501,O476,$X$2:$X$501,X476,$V$2:$V$501,"Petrol")),IF(R476="",0,COUNTIFS($R$2:$R$501,R476,$X$2:$X$501,X476,$V$2:$V$501,"Diesel")+COUNTIFS($R$2:$R$501,R476,$X$2:$X$501,X476,$V$2:$V$501,"Petrol"))))</f>
        <v/>
      </c>
      <c r="Z476" s="32" t="str">
        <f aca="false">IF(OR(R476="",TRIM(I476&amp;"")="",NOT(OR(V476="Diesel",V476="Petrol"))),"",IFERROR(_xlfn.MAXIFS($I$2:$I$501,$R$2:$R$501,R476,$I$2:$I$501,"&lt;"&amp;I476,$V$2:$V$501,"&lt;&gt;AdBlue",$V$2:$V$501,"&lt;&gt;Other"),""))</f>
        <v/>
      </c>
      <c r="AA476" s="32" t="str">
        <f aca="false">IF(OR(Z476="",N(Z476)=0),"",I476-Z476)</f>
        <v/>
      </c>
      <c r="AB476" s="32" t="str">
        <f aca="false">IF(OR(R476="",TRIM(I476&amp;"")="",X476=""),"",IFERROR(_xlfn.MAXIFS($I$2:$I$501,$R$2:$R$501,R476,$X$2:$X$501,"&lt;"&amp;X476),""))</f>
        <v/>
      </c>
      <c r="AC476" s="32" t="str">
        <f aca="false">IF(V476="Other","Not fuel, ","")&amp;IFERROR(IF(AND(T476&lt;&gt;"",OR(AND(V476="Diesel",T476&lt;&gt;"Diesel"),AND(V476="Petrol",T476&lt;&gt;"Petrol",T476&lt;&gt;"Plug-in hybrid"),AND(V476="Electric",T476&lt;&gt;"Electric",T476&lt;&gt;"Plug-in hybrid"))),"Wrong fuel for this van, ",""),"")&amp;IFERROR(IF(AND(OR(V476="Diesel",V476="Petrol"),N(U476)&gt;0,G476*1&gt;N(U476)*(1+TankMargin)),"More than the tank holds, ",""),"")&amp;IF(AND(TRIM(D476&amp;"")&lt;&gt;"",Q476&lt;&gt;"",SUBSTITUTE(UPPER(Q476)," ","")&lt;&gt;R476),"Card used in another van, ","")&amp;IF(AND(TRIM(D476&amp;"")&lt;&gt;"",S476=0),"Not one of your vans, ","")&amp;IF(AND(A476&lt;&gt;"",R476="",O476&lt;&gt;"",P476=0),"Card not on your Vans list, ","")&amp;IF(N(Y476)&gt;1,"Filled twice that day, ","")&amp;IFERROR(IF(AND(AA476&lt;&gt;"",AA476&lt;MinMiles),"Only "&amp;TEXT(AA476,"#,##0")&amp;" miles since the previous fill, ",""),"")&amp;IFERROR(IF(AND(AB476&lt;&gt;"",N(AB476)&gt;0,I476*1&lt;N(AB476)),"Pump mileage lower than before, ",""),"")&amp;IFERROR(IF(AND(TRIM(I476&amp;"")&lt;&gt;"",TRIM(K476&amp;"")&lt;&gt;"",ABS(I476*1-K476*1)&gt;MileTolerance),"Pump mileage off from the odometer, ",""),"")&amp;IF(J476="No","No receipt from the driver, ","")&amp;IFERROR(IF(AND(W476&lt;&gt;"",OR(W476&lt;DayStart,W476&gt;DayEnd)),"Outside working hours, ",""),"")&amp;IFERROR(IF(AND(X476&lt;&gt;"",WEEKDAY(X476,2)=6,FlagSat="Yes"),"Saturday, ",""),"")&amp;IFERROR(IF(AND(X476&lt;&gt;"",WEEKDAY(X476,2)=7,FlagSun="Yes"),"Sunday, ",""),"")&amp;IF(AND(FlagPremium="Yes",OR(V476="Diesel",V476="Petrol"),OR(ISNUMBER(SEARCH("super",F476)),ISNUMBER(SEARCH("premium",F476)),ISNUMBER(SEARCH("ultimate",F476)),ISNUMBER(SEARCH("v-power",F476)),ISNUMBER(SEARCH("momentum",F476)),ISNUMBER(SEARCH("supreme",F476)))),"Premium fuel, ","")</f>
        <v/>
      </c>
      <c r="AD476" s="32" t="n">
        <f aca="false">IF(AC476="",0,1)</f>
        <v>0</v>
      </c>
      <c r="AE476" s="32" t="n">
        <f aca="false">IF(A476="",0,1)</f>
        <v>0</v>
      </c>
    </row>
    <row r="477" customFormat="false" ht="15" hidden="false" customHeight="false" outlineLevel="0" collapsed="false">
      <c r="A477" s="24"/>
      <c r="B477" s="25"/>
      <c r="C477" s="21"/>
      <c r="D477" s="19"/>
      <c r="E477" s="19"/>
      <c r="F477" s="19"/>
      <c r="G477" s="26"/>
      <c r="H477" s="27"/>
      <c r="I477" s="28"/>
      <c r="J477" s="19"/>
      <c r="K477" s="28"/>
      <c r="L477" s="29" t="str">
        <f aca="false">IF(AC477="","",LEFT(AC477,LEN(AC477)-2))</f>
        <v/>
      </c>
      <c r="M477" s="30"/>
      <c r="N477" s="30"/>
      <c r="O477" s="32" t="str">
        <f aca="false">IF(TRIM(C477&amp;"")="","",RIGHT(SUBSTITUTE(SUBSTITUTE(C477&amp;""," ",""),"*",""),4))</f>
        <v/>
      </c>
      <c r="P477" s="32" t="n">
        <f aca="false">IF(O477="",0,IFERROR(MATCH(O477,Vans!$D$2:$D$51,0),IFERROR(MATCH(VALUE(O477),Vans!$D$2:$D$51,0),0)))</f>
        <v>0</v>
      </c>
      <c r="Q477" s="32" t="str">
        <f aca="false">IF(P477=0,"",INDEX(Vans!$A$2:$A$51,P477)&amp;"")</f>
        <v/>
      </c>
      <c r="R477" s="32" t="str">
        <f aca="false">IF(A477="","",IF(TRIM(D477&amp;"")&lt;&gt;"",SUBSTITUTE(UPPER(TRIM(D477&amp;""))," ",""),SUBSTITUTE(UPPER(Q477)," ","")))</f>
        <v/>
      </c>
      <c r="S477" s="32" t="n">
        <f aca="false">IF(R477="",0,IFERROR(MATCH(R477,Vans!$G$2:$G$51,0),0))</f>
        <v>0</v>
      </c>
      <c r="T477" s="32" t="str">
        <f aca="false">IF(S477=0,"",INDEX(Vans!$B$2:$B$51,S477)&amp;"")</f>
        <v/>
      </c>
      <c r="U477" s="32" t="str">
        <f aca="false">IF(S477=0,"",INDEX(Vans!$C$2:$C$51,S477))</f>
        <v/>
      </c>
      <c r="V477" s="32" t="str">
        <f aca="false">IF(TRIM(F477&amp;"")="","",IF(ISNUMBER(SEARCH("adblue",F477)),"AdBlue",IF(OR(ISNUMBER(SEARCH("diesel",F477)),ISNUMBER(SEARCH("derv",F477)),ISNUMBER(SEARCH("ulsd",F477))),"Diesel",IF(OR(ISNUMBER(SEARCH("unleaded",F477)),ISNUMBER(SEARCH("petrol",F477)),ISNUMBER(SEARCH("ulp",F477))),"Petrol",IF(OR(ISNUMBER(SEARCH("electric",F477)),ISNUMBER(SEARCH("charg",F477)),ISNUMBER(SEARCH("kwh",F477))),"Electric","Other")))))</f>
        <v/>
      </c>
      <c r="W477" s="34" t="str">
        <f aca="false">IF(TRIM(B477&amp;"")&lt;&gt;"",IFERROR(MOD(B477*1,1),""),IF(A477="","",IFERROR(IF(MOD(A477*1,1)&gt;0,MOD(A477*1,1),""),"")))</f>
        <v/>
      </c>
      <c r="X477" s="35" t="str">
        <f aca="false">IF(A477="","",IFERROR(INT(A477*1),""))</f>
        <v/>
      </c>
      <c r="Y477" s="32" t="str">
        <f aca="false">IF(OR(X477="",NOT(OR(V477="Diesel",V477="Petrol"))),"",MAX(IF(O477="",0,COUNTIFS($O$2:$O$501,O477,$X$2:$X$501,X477,$V$2:$V$501,"Diesel")+COUNTIFS($O$2:$O$501,O477,$X$2:$X$501,X477,$V$2:$V$501,"Petrol")),IF(R477="",0,COUNTIFS($R$2:$R$501,R477,$X$2:$X$501,X477,$V$2:$V$501,"Diesel")+COUNTIFS($R$2:$R$501,R477,$X$2:$X$501,X477,$V$2:$V$501,"Petrol"))))</f>
        <v/>
      </c>
      <c r="Z477" s="32" t="str">
        <f aca="false">IF(OR(R477="",TRIM(I477&amp;"")="",NOT(OR(V477="Diesel",V477="Petrol"))),"",IFERROR(_xlfn.MAXIFS($I$2:$I$501,$R$2:$R$501,R477,$I$2:$I$501,"&lt;"&amp;I477,$V$2:$V$501,"&lt;&gt;AdBlue",$V$2:$V$501,"&lt;&gt;Other"),""))</f>
        <v/>
      </c>
      <c r="AA477" s="32" t="str">
        <f aca="false">IF(OR(Z477="",N(Z477)=0),"",I477-Z477)</f>
        <v/>
      </c>
      <c r="AB477" s="32" t="str">
        <f aca="false">IF(OR(R477="",TRIM(I477&amp;"")="",X477=""),"",IFERROR(_xlfn.MAXIFS($I$2:$I$501,$R$2:$R$501,R477,$X$2:$X$501,"&lt;"&amp;X477),""))</f>
        <v/>
      </c>
      <c r="AC477" s="32" t="str">
        <f aca="false">IF(V477="Other","Not fuel, ","")&amp;IFERROR(IF(AND(T477&lt;&gt;"",OR(AND(V477="Diesel",T477&lt;&gt;"Diesel"),AND(V477="Petrol",T477&lt;&gt;"Petrol",T477&lt;&gt;"Plug-in hybrid"),AND(V477="Electric",T477&lt;&gt;"Electric",T477&lt;&gt;"Plug-in hybrid"))),"Wrong fuel for this van, ",""),"")&amp;IFERROR(IF(AND(OR(V477="Diesel",V477="Petrol"),N(U477)&gt;0,G477*1&gt;N(U477)*(1+TankMargin)),"More than the tank holds, ",""),"")&amp;IF(AND(TRIM(D477&amp;"")&lt;&gt;"",Q477&lt;&gt;"",SUBSTITUTE(UPPER(Q477)," ","")&lt;&gt;R477),"Card used in another van, ","")&amp;IF(AND(TRIM(D477&amp;"")&lt;&gt;"",S477=0),"Not one of your vans, ","")&amp;IF(AND(A477&lt;&gt;"",R477="",O477&lt;&gt;"",P477=0),"Card not on your Vans list, ","")&amp;IF(N(Y477)&gt;1,"Filled twice that day, ","")&amp;IFERROR(IF(AND(AA477&lt;&gt;"",AA477&lt;MinMiles),"Only "&amp;TEXT(AA477,"#,##0")&amp;" miles since the previous fill, ",""),"")&amp;IFERROR(IF(AND(AB477&lt;&gt;"",N(AB477)&gt;0,I477*1&lt;N(AB477)),"Pump mileage lower than before, ",""),"")&amp;IFERROR(IF(AND(TRIM(I477&amp;"")&lt;&gt;"",TRIM(K477&amp;"")&lt;&gt;"",ABS(I477*1-K477*1)&gt;MileTolerance),"Pump mileage off from the odometer, ",""),"")&amp;IF(J477="No","No receipt from the driver, ","")&amp;IFERROR(IF(AND(W477&lt;&gt;"",OR(W477&lt;DayStart,W477&gt;DayEnd)),"Outside working hours, ",""),"")&amp;IFERROR(IF(AND(X477&lt;&gt;"",WEEKDAY(X477,2)=6,FlagSat="Yes"),"Saturday, ",""),"")&amp;IFERROR(IF(AND(X477&lt;&gt;"",WEEKDAY(X477,2)=7,FlagSun="Yes"),"Sunday, ",""),"")&amp;IF(AND(FlagPremium="Yes",OR(V477="Diesel",V477="Petrol"),OR(ISNUMBER(SEARCH("super",F477)),ISNUMBER(SEARCH("premium",F477)),ISNUMBER(SEARCH("ultimate",F477)),ISNUMBER(SEARCH("v-power",F477)),ISNUMBER(SEARCH("momentum",F477)),ISNUMBER(SEARCH("supreme",F477)))),"Premium fuel, ","")</f>
        <v/>
      </c>
      <c r="AD477" s="32" t="n">
        <f aca="false">IF(AC477="",0,1)</f>
        <v>0</v>
      </c>
      <c r="AE477" s="32" t="n">
        <f aca="false">IF(A477="",0,1)</f>
        <v>0</v>
      </c>
    </row>
    <row r="478" customFormat="false" ht="15" hidden="false" customHeight="false" outlineLevel="0" collapsed="false">
      <c r="A478" s="24"/>
      <c r="B478" s="25"/>
      <c r="C478" s="21"/>
      <c r="D478" s="19"/>
      <c r="E478" s="19"/>
      <c r="F478" s="19"/>
      <c r="G478" s="26"/>
      <c r="H478" s="27"/>
      <c r="I478" s="28"/>
      <c r="J478" s="19"/>
      <c r="K478" s="28"/>
      <c r="L478" s="29" t="str">
        <f aca="false">IF(AC478="","",LEFT(AC478,LEN(AC478)-2))</f>
        <v/>
      </c>
      <c r="M478" s="30"/>
      <c r="N478" s="30"/>
      <c r="O478" s="32" t="str">
        <f aca="false">IF(TRIM(C478&amp;"")="","",RIGHT(SUBSTITUTE(SUBSTITUTE(C478&amp;""," ",""),"*",""),4))</f>
        <v/>
      </c>
      <c r="P478" s="32" t="n">
        <f aca="false">IF(O478="",0,IFERROR(MATCH(O478,Vans!$D$2:$D$51,0),IFERROR(MATCH(VALUE(O478),Vans!$D$2:$D$51,0),0)))</f>
        <v>0</v>
      </c>
      <c r="Q478" s="32" t="str">
        <f aca="false">IF(P478=0,"",INDEX(Vans!$A$2:$A$51,P478)&amp;"")</f>
        <v/>
      </c>
      <c r="R478" s="32" t="str">
        <f aca="false">IF(A478="","",IF(TRIM(D478&amp;"")&lt;&gt;"",SUBSTITUTE(UPPER(TRIM(D478&amp;""))," ",""),SUBSTITUTE(UPPER(Q478)," ","")))</f>
        <v/>
      </c>
      <c r="S478" s="32" t="n">
        <f aca="false">IF(R478="",0,IFERROR(MATCH(R478,Vans!$G$2:$G$51,0),0))</f>
        <v>0</v>
      </c>
      <c r="T478" s="32" t="str">
        <f aca="false">IF(S478=0,"",INDEX(Vans!$B$2:$B$51,S478)&amp;"")</f>
        <v/>
      </c>
      <c r="U478" s="32" t="str">
        <f aca="false">IF(S478=0,"",INDEX(Vans!$C$2:$C$51,S478))</f>
        <v/>
      </c>
      <c r="V478" s="32" t="str">
        <f aca="false">IF(TRIM(F478&amp;"")="","",IF(ISNUMBER(SEARCH("adblue",F478)),"AdBlue",IF(OR(ISNUMBER(SEARCH("diesel",F478)),ISNUMBER(SEARCH("derv",F478)),ISNUMBER(SEARCH("ulsd",F478))),"Diesel",IF(OR(ISNUMBER(SEARCH("unleaded",F478)),ISNUMBER(SEARCH("petrol",F478)),ISNUMBER(SEARCH("ulp",F478))),"Petrol",IF(OR(ISNUMBER(SEARCH("electric",F478)),ISNUMBER(SEARCH("charg",F478)),ISNUMBER(SEARCH("kwh",F478))),"Electric","Other")))))</f>
        <v/>
      </c>
      <c r="W478" s="34" t="str">
        <f aca="false">IF(TRIM(B478&amp;"")&lt;&gt;"",IFERROR(MOD(B478*1,1),""),IF(A478="","",IFERROR(IF(MOD(A478*1,1)&gt;0,MOD(A478*1,1),""),"")))</f>
        <v/>
      </c>
      <c r="X478" s="35" t="str">
        <f aca="false">IF(A478="","",IFERROR(INT(A478*1),""))</f>
        <v/>
      </c>
      <c r="Y478" s="32" t="str">
        <f aca="false">IF(OR(X478="",NOT(OR(V478="Diesel",V478="Petrol"))),"",MAX(IF(O478="",0,COUNTIFS($O$2:$O$501,O478,$X$2:$X$501,X478,$V$2:$V$501,"Diesel")+COUNTIFS($O$2:$O$501,O478,$X$2:$X$501,X478,$V$2:$V$501,"Petrol")),IF(R478="",0,COUNTIFS($R$2:$R$501,R478,$X$2:$X$501,X478,$V$2:$V$501,"Diesel")+COUNTIFS($R$2:$R$501,R478,$X$2:$X$501,X478,$V$2:$V$501,"Petrol"))))</f>
        <v/>
      </c>
      <c r="Z478" s="32" t="str">
        <f aca="false">IF(OR(R478="",TRIM(I478&amp;"")="",NOT(OR(V478="Diesel",V478="Petrol"))),"",IFERROR(_xlfn.MAXIFS($I$2:$I$501,$R$2:$R$501,R478,$I$2:$I$501,"&lt;"&amp;I478,$V$2:$V$501,"&lt;&gt;AdBlue",$V$2:$V$501,"&lt;&gt;Other"),""))</f>
        <v/>
      </c>
      <c r="AA478" s="32" t="str">
        <f aca="false">IF(OR(Z478="",N(Z478)=0),"",I478-Z478)</f>
        <v/>
      </c>
      <c r="AB478" s="32" t="str">
        <f aca="false">IF(OR(R478="",TRIM(I478&amp;"")="",X478=""),"",IFERROR(_xlfn.MAXIFS($I$2:$I$501,$R$2:$R$501,R478,$X$2:$X$501,"&lt;"&amp;X478),""))</f>
        <v/>
      </c>
      <c r="AC478" s="32" t="str">
        <f aca="false">IF(V478="Other","Not fuel, ","")&amp;IFERROR(IF(AND(T478&lt;&gt;"",OR(AND(V478="Diesel",T478&lt;&gt;"Diesel"),AND(V478="Petrol",T478&lt;&gt;"Petrol",T478&lt;&gt;"Plug-in hybrid"),AND(V478="Electric",T478&lt;&gt;"Electric",T478&lt;&gt;"Plug-in hybrid"))),"Wrong fuel for this van, ",""),"")&amp;IFERROR(IF(AND(OR(V478="Diesel",V478="Petrol"),N(U478)&gt;0,G478*1&gt;N(U478)*(1+TankMargin)),"More than the tank holds, ",""),"")&amp;IF(AND(TRIM(D478&amp;"")&lt;&gt;"",Q478&lt;&gt;"",SUBSTITUTE(UPPER(Q478)," ","")&lt;&gt;R478),"Card used in another van, ","")&amp;IF(AND(TRIM(D478&amp;"")&lt;&gt;"",S478=0),"Not one of your vans, ","")&amp;IF(AND(A478&lt;&gt;"",R478="",O478&lt;&gt;"",P478=0),"Card not on your Vans list, ","")&amp;IF(N(Y478)&gt;1,"Filled twice that day, ","")&amp;IFERROR(IF(AND(AA478&lt;&gt;"",AA478&lt;MinMiles),"Only "&amp;TEXT(AA478,"#,##0")&amp;" miles since the previous fill, ",""),"")&amp;IFERROR(IF(AND(AB478&lt;&gt;"",N(AB478)&gt;0,I478*1&lt;N(AB478)),"Pump mileage lower than before, ",""),"")&amp;IFERROR(IF(AND(TRIM(I478&amp;"")&lt;&gt;"",TRIM(K478&amp;"")&lt;&gt;"",ABS(I478*1-K478*1)&gt;MileTolerance),"Pump mileage off from the odometer, ",""),"")&amp;IF(J478="No","No receipt from the driver, ","")&amp;IFERROR(IF(AND(W478&lt;&gt;"",OR(W478&lt;DayStart,W478&gt;DayEnd)),"Outside working hours, ",""),"")&amp;IFERROR(IF(AND(X478&lt;&gt;"",WEEKDAY(X478,2)=6,FlagSat="Yes"),"Saturday, ",""),"")&amp;IFERROR(IF(AND(X478&lt;&gt;"",WEEKDAY(X478,2)=7,FlagSun="Yes"),"Sunday, ",""),"")&amp;IF(AND(FlagPremium="Yes",OR(V478="Diesel",V478="Petrol"),OR(ISNUMBER(SEARCH("super",F478)),ISNUMBER(SEARCH("premium",F478)),ISNUMBER(SEARCH("ultimate",F478)),ISNUMBER(SEARCH("v-power",F478)),ISNUMBER(SEARCH("momentum",F478)),ISNUMBER(SEARCH("supreme",F478)))),"Premium fuel, ","")</f>
        <v/>
      </c>
      <c r="AD478" s="32" t="n">
        <f aca="false">IF(AC478="",0,1)</f>
        <v>0</v>
      </c>
      <c r="AE478" s="32" t="n">
        <f aca="false">IF(A478="",0,1)</f>
        <v>0</v>
      </c>
    </row>
    <row r="479" customFormat="false" ht="15" hidden="false" customHeight="false" outlineLevel="0" collapsed="false">
      <c r="A479" s="24"/>
      <c r="B479" s="25"/>
      <c r="C479" s="21"/>
      <c r="D479" s="19"/>
      <c r="E479" s="19"/>
      <c r="F479" s="19"/>
      <c r="G479" s="26"/>
      <c r="H479" s="27"/>
      <c r="I479" s="28"/>
      <c r="J479" s="19"/>
      <c r="K479" s="28"/>
      <c r="L479" s="29" t="str">
        <f aca="false">IF(AC479="","",LEFT(AC479,LEN(AC479)-2))</f>
        <v/>
      </c>
      <c r="M479" s="30"/>
      <c r="N479" s="30"/>
      <c r="O479" s="32" t="str">
        <f aca="false">IF(TRIM(C479&amp;"")="","",RIGHT(SUBSTITUTE(SUBSTITUTE(C479&amp;""," ",""),"*",""),4))</f>
        <v/>
      </c>
      <c r="P479" s="32" t="n">
        <f aca="false">IF(O479="",0,IFERROR(MATCH(O479,Vans!$D$2:$D$51,0),IFERROR(MATCH(VALUE(O479),Vans!$D$2:$D$51,0),0)))</f>
        <v>0</v>
      </c>
      <c r="Q479" s="32" t="str">
        <f aca="false">IF(P479=0,"",INDEX(Vans!$A$2:$A$51,P479)&amp;"")</f>
        <v/>
      </c>
      <c r="R479" s="32" t="str">
        <f aca="false">IF(A479="","",IF(TRIM(D479&amp;"")&lt;&gt;"",SUBSTITUTE(UPPER(TRIM(D479&amp;""))," ",""),SUBSTITUTE(UPPER(Q479)," ","")))</f>
        <v/>
      </c>
      <c r="S479" s="32" t="n">
        <f aca="false">IF(R479="",0,IFERROR(MATCH(R479,Vans!$G$2:$G$51,0),0))</f>
        <v>0</v>
      </c>
      <c r="T479" s="32" t="str">
        <f aca="false">IF(S479=0,"",INDEX(Vans!$B$2:$B$51,S479)&amp;"")</f>
        <v/>
      </c>
      <c r="U479" s="32" t="str">
        <f aca="false">IF(S479=0,"",INDEX(Vans!$C$2:$C$51,S479))</f>
        <v/>
      </c>
      <c r="V479" s="32" t="str">
        <f aca="false">IF(TRIM(F479&amp;"")="","",IF(ISNUMBER(SEARCH("adblue",F479)),"AdBlue",IF(OR(ISNUMBER(SEARCH("diesel",F479)),ISNUMBER(SEARCH("derv",F479)),ISNUMBER(SEARCH("ulsd",F479))),"Diesel",IF(OR(ISNUMBER(SEARCH("unleaded",F479)),ISNUMBER(SEARCH("petrol",F479)),ISNUMBER(SEARCH("ulp",F479))),"Petrol",IF(OR(ISNUMBER(SEARCH("electric",F479)),ISNUMBER(SEARCH("charg",F479)),ISNUMBER(SEARCH("kwh",F479))),"Electric","Other")))))</f>
        <v/>
      </c>
      <c r="W479" s="34" t="str">
        <f aca="false">IF(TRIM(B479&amp;"")&lt;&gt;"",IFERROR(MOD(B479*1,1),""),IF(A479="","",IFERROR(IF(MOD(A479*1,1)&gt;0,MOD(A479*1,1),""),"")))</f>
        <v/>
      </c>
      <c r="X479" s="35" t="str">
        <f aca="false">IF(A479="","",IFERROR(INT(A479*1),""))</f>
        <v/>
      </c>
      <c r="Y479" s="32" t="str">
        <f aca="false">IF(OR(X479="",NOT(OR(V479="Diesel",V479="Petrol"))),"",MAX(IF(O479="",0,COUNTIFS($O$2:$O$501,O479,$X$2:$X$501,X479,$V$2:$V$501,"Diesel")+COUNTIFS($O$2:$O$501,O479,$X$2:$X$501,X479,$V$2:$V$501,"Petrol")),IF(R479="",0,COUNTIFS($R$2:$R$501,R479,$X$2:$X$501,X479,$V$2:$V$501,"Diesel")+COUNTIFS($R$2:$R$501,R479,$X$2:$X$501,X479,$V$2:$V$501,"Petrol"))))</f>
        <v/>
      </c>
      <c r="Z479" s="32" t="str">
        <f aca="false">IF(OR(R479="",TRIM(I479&amp;"")="",NOT(OR(V479="Diesel",V479="Petrol"))),"",IFERROR(_xlfn.MAXIFS($I$2:$I$501,$R$2:$R$501,R479,$I$2:$I$501,"&lt;"&amp;I479,$V$2:$V$501,"&lt;&gt;AdBlue",$V$2:$V$501,"&lt;&gt;Other"),""))</f>
        <v/>
      </c>
      <c r="AA479" s="32" t="str">
        <f aca="false">IF(OR(Z479="",N(Z479)=0),"",I479-Z479)</f>
        <v/>
      </c>
      <c r="AB479" s="32" t="str">
        <f aca="false">IF(OR(R479="",TRIM(I479&amp;"")="",X479=""),"",IFERROR(_xlfn.MAXIFS($I$2:$I$501,$R$2:$R$501,R479,$X$2:$X$501,"&lt;"&amp;X479),""))</f>
        <v/>
      </c>
      <c r="AC479" s="32" t="str">
        <f aca="false">IF(V479="Other","Not fuel, ","")&amp;IFERROR(IF(AND(T479&lt;&gt;"",OR(AND(V479="Diesel",T479&lt;&gt;"Diesel"),AND(V479="Petrol",T479&lt;&gt;"Petrol",T479&lt;&gt;"Plug-in hybrid"),AND(V479="Electric",T479&lt;&gt;"Electric",T479&lt;&gt;"Plug-in hybrid"))),"Wrong fuel for this van, ",""),"")&amp;IFERROR(IF(AND(OR(V479="Diesel",V479="Petrol"),N(U479)&gt;0,G479*1&gt;N(U479)*(1+TankMargin)),"More than the tank holds, ",""),"")&amp;IF(AND(TRIM(D479&amp;"")&lt;&gt;"",Q479&lt;&gt;"",SUBSTITUTE(UPPER(Q479)," ","")&lt;&gt;R479),"Card used in another van, ","")&amp;IF(AND(TRIM(D479&amp;"")&lt;&gt;"",S479=0),"Not one of your vans, ","")&amp;IF(AND(A479&lt;&gt;"",R479="",O479&lt;&gt;"",P479=0),"Card not on your Vans list, ","")&amp;IF(N(Y479)&gt;1,"Filled twice that day, ","")&amp;IFERROR(IF(AND(AA479&lt;&gt;"",AA479&lt;MinMiles),"Only "&amp;TEXT(AA479,"#,##0")&amp;" miles since the previous fill, ",""),"")&amp;IFERROR(IF(AND(AB479&lt;&gt;"",N(AB479)&gt;0,I479*1&lt;N(AB479)),"Pump mileage lower than before, ",""),"")&amp;IFERROR(IF(AND(TRIM(I479&amp;"")&lt;&gt;"",TRIM(K479&amp;"")&lt;&gt;"",ABS(I479*1-K479*1)&gt;MileTolerance),"Pump mileage off from the odometer, ",""),"")&amp;IF(J479="No","No receipt from the driver, ","")&amp;IFERROR(IF(AND(W479&lt;&gt;"",OR(W479&lt;DayStart,W479&gt;DayEnd)),"Outside working hours, ",""),"")&amp;IFERROR(IF(AND(X479&lt;&gt;"",WEEKDAY(X479,2)=6,FlagSat="Yes"),"Saturday, ",""),"")&amp;IFERROR(IF(AND(X479&lt;&gt;"",WEEKDAY(X479,2)=7,FlagSun="Yes"),"Sunday, ",""),"")&amp;IF(AND(FlagPremium="Yes",OR(V479="Diesel",V479="Petrol"),OR(ISNUMBER(SEARCH("super",F479)),ISNUMBER(SEARCH("premium",F479)),ISNUMBER(SEARCH("ultimate",F479)),ISNUMBER(SEARCH("v-power",F479)),ISNUMBER(SEARCH("momentum",F479)),ISNUMBER(SEARCH("supreme",F479)))),"Premium fuel, ","")</f>
        <v/>
      </c>
      <c r="AD479" s="32" t="n">
        <f aca="false">IF(AC479="",0,1)</f>
        <v>0</v>
      </c>
      <c r="AE479" s="32" t="n">
        <f aca="false">IF(A479="",0,1)</f>
        <v>0</v>
      </c>
    </row>
    <row r="480" customFormat="false" ht="15" hidden="false" customHeight="false" outlineLevel="0" collapsed="false">
      <c r="A480" s="24"/>
      <c r="B480" s="25"/>
      <c r="C480" s="21"/>
      <c r="D480" s="19"/>
      <c r="E480" s="19"/>
      <c r="F480" s="19"/>
      <c r="G480" s="26"/>
      <c r="H480" s="27"/>
      <c r="I480" s="28"/>
      <c r="J480" s="19"/>
      <c r="K480" s="28"/>
      <c r="L480" s="29" t="str">
        <f aca="false">IF(AC480="","",LEFT(AC480,LEN(AC480)-2))</f>
        <v/>
      </c>
      <c r="M480" s="30"/>
      <c r="N480" s="30"/>
      <c r="O480" s="32" t="str">
        <f aca="false">IF(TRIM(C480&amp;"")="","",RIGHT(SUBSTITUTE(SUBSTITUTE(C480&amp;""," ",""),"*",""),4))</f>
        <v/>
      </c>
      <c r="P480" s="32" t="n">
        <f aca="false">IF(O480="",0,IFERROR(MATCH(O480,Vans!$D$2:$D$51,0),IFERROR(MATCH(VALUE(O480),Vans!$D$2:$D$51,0),0)))</f>
        <v>0</v>
      </c>
      <c r="Q480" s="32" t="str">
        <f aca="false">IF(P480=0,"",INDEX(Vans!$A$2:$A$51,P480)&amp;"")</f>
        <v/>
      </c>
      <c r="R480" s="32" t="str">
        <f aca="false">IF(A480="","",IF(TRIM(D480&amp;"")&lt;&gt;"",SUBSTITUTE(UPPER(TRIM(D480&amp;""))," ",""),SUBSTITUTE(UPPER(Q480)," ","")))</f>
        <v/>
      </c>
      <c r="S480" s="32" t="n">
        <f aca="false">IF(R480="",0,IFERROR(MATCH(R480,Vans!$G$2:$G$51,0),0))</f>
        <v>0</v>
      </c>
      <c r="T480" s="32" t="str">
        <f aca="false">IF(S480=0,"",INDEX(Vans!$B$2:$B$51,S480)&amp;"")</f>
        <v/>
      </c>
      <c r="U480" s="32" t="str">
        <f aca="false">IF(S480=0,"",INDEX(Vans!$C$2:$C$51,S480))</f>
        <v/>
      </c>
      <c r="V480" s="32" t="str">
        <f aca="false">IF(TRIM(F480&amp;"")="","",IF(ISNUMBER(SEARCH("adblue",F480)),"AdBlue",IF(OR(ISNUMBER(SEARCH("diesel",F480)),ISNUMBER(SEARCH("derv",F480)),ISNUMBER(SEARCH("ulsd",F480))),"Diesel",IF(OR(ISNUMBER(SEARCH("unleaded",F480)),ISNUMBER(SEARCH("petrol",F480)),ISNUMBER(SEARCH("ulp",F480))),"Petrol",IF(OR(ISNUMBER(SEARCH("electric",F480)),ISNUMBER(SEARCH("charg",F480)),ISNUMBER(SEARCH("kwh",F480))),"Electric","Other")))))</f>
        <v/>
      </c>
      <c r="W480" s="34" t="str">
        <f aca="false">IF(TRIM(B480&amp;"")&lt;&gt;"",IFERROR(MOD(B480*1,1),""),IF(A480="","",IFERROR(IF(MOD(A480*1,1)&gt;0,MOD(A480*1,1),""),"")))</f>
        <v/>
      </c>
      <c r="X480" s="35" t="str">
        <f aca="false">IF(A480="","",IFERROR(INT(A480*1),""))</f>
        <v/>
      </c>
      <c r="Y480" s="32" t="str">
        <f aca="false">IF(OR(X480="",NOT(OR(V480="Diesel",V480="Petrol"))),"",MAX(IF(O480="",0,COUNTIFS($O$2:$O$501,O480,$X$2:$X$501,X480,$V$2:$V$501,"Diesel")+COUNTIFS($O$2:$O$501,O480,$X$2:$X$501,X480,$V$2:$V$501,"Petrol")),IF(R480="",0,COUNTIFS($R$2:$R$501,R480,$X$2:$X$501,X480,$V$2:$V$501,"Diesel")+COUNTIFS($R$2:$R$501,R480,$X$2:$X$501,X480,$V$2:$V$501,"Petrol"))))</f>
        <v/>
      </c>
      <c r="Z480" s="32" t="str">
        <f aca="false">IF(OR(R480="",TRIM(I480&amp;"")="",NOT(OR(V480="Diesel",V480="Petrol"))),"",IFERROR(_xlfn.MAXIFS($I$2:$I$501,$R$2:$R$501,R480,$I$2:$I$501,"&lt;"&amp;I480,$V$2:$V$501,"&lt;&gt;AdBlue",$V$2:$V$501,"&lt;&gt;Other"),""))</f>
        <v/>
      </c>
      <c r="AA480" s="32" t="str">
        <f aca="false">IF(OR(Z480="",N(Z480)=0),"",I480-Z480)</f>
        <v/>
      </c>
      <c r="AB480" s="32" t="str">
        <f aca="false">IF(OR(R480="",TRIM(I480&amp;"")="",X480=""),"",IFERROR(_xlfn.MAXIFS($I$2:$I$501,$R$2:$R$501,R480,$X$2:$X$501,"&lt;"&amp;X480),""))</f>
        <v/>
      </c>
      <c r="AC480" s="32" t="str">
        <f aca="false">IF(V480="Other","Not fuel, ","")&amp;IFERROR(IF(AND(T480&lt;&gt;"",OR(AND(V480="Diesel",T480&lt;&gt;"Diesel"),AND(V480="Petrol",T480&lt;&gt;"Petrol",T480&lt;&gt;"Plug-in hybrid"),AND(V480="Electric",T480&lt;&gt;"Electric",T480&lt;&gt;"Plug-in hybrid"))),"Wrong fuel for this van, ",""),"")&amp;IFERROR(IF(AND(OR(V480="Diesel",V480="Petrol"),N(U480)&gt;0,G480*1&gt;N(U480)*(1+TankMargin)),"More than the tank holds, ",""),"")&amp;IF(AND(TRIM(D480&amp;"")&lt;&gt;"",Q480&lt;&gt;"",SUBSTITUTE(UPPER(Q480)," ","")&lt;&gt;R480),"Card used in another van, ","")&amp;IF(AND(TRIM(D480&amp;"")&lt;&gt;"",S480=0),"Not one of your vans, ","")&amp;IF(AND(A480&lt;&gt;"",R480="",O480&lt;&gt;"",P480=0),"Card not on your Vans list, ","")&amp;IF(N(Y480)&gt;1,"Filled twice that day, ","")&amp;IFERROR(IF(AND(AA480&lt;&gt;"",AA480&lt;MinMiles),"Only "&amp;TEXT(AA480,"#,##0")&amp;" miles since the previous fill, ",""),"")&amp;IFERROR(IF(AND(AB480&lt;&gt;"",N(AB480)&gt;0,I480*1&lt;N(AB480)),"Pump mileage lower than before, ",""),"")&amp;IFERROR(IF(AND(TRIM(I480&amp;"")&lt;&gt;"",TRIM(K480&amp;"")&lt;&gt;"",ABS(I480*1-K480*1)&gt;MileTolerance),"Pump mileage off from the odometer, ",""),"")&amp;IF(J480="No","No receipt from the driver, ","")&amp;IFERROR(IF(AND(W480&lt;&gt;"",OR(W480&lt;DayStart,W480&gt;DayEnd)),"Outside working hours, ",""),"")&amp;IFERROR(IF(AND(X480&lt;&gt;"",WEEKDAY(X480,2)=6,FlagSat="Yes"),"Saturday, ",""),"")&amp;IFERROR(IF(AND(X480&lt;&gt;"",WEEKDAY(X480,2)=7,FlagSun="Yes"),"Sunday, ",""),"")&amp;IF(AND(FlagPremium="Yes",OR(V480="Diesel",V480="Petrol"),OR(ISNUMBER(SEARCH("super",F480)),ISNUMBER(SEARCH("premium",F480)),ISNUMBER(SEARCH("ultimate",F480)),ISNUMBER(SEARCH("v-power",F480)),ISNUMBER(SEARCH("momentum",F480)),ISNUMBER(SEARCH("supreme",F480)))),"Premium fuel, ","")</f>
        <v/>
      </c>
      <c r="AD480" s="32" t="n">
        <f aca="false">IF(AC480="",0,1)</f>
        <v>0</v>
      </c>
      <c r="AE480" s="32" t="n">
        <f aca="false">IF(A480="",0,1)</f>
        <v>0</v>
      </c>
    </row>
    <row r="481" customFormat="false" ht="15" hidden="false" customHeight="false" outlineLevel="0" collapsed="false">
      <c r="A481" s="24"/>
      <c r="B481" s="25"/>
      <c r="C481" s="21"/>
      <c r="D481" s="19"/>
      <c r="E481" s="19"/>
      <c r="F481" s="19"/>
      <c r="G481" s="26"/>
      <c r="H481" s="27"/>
      <c r="I481" s="28"/>
      <c r="J481" s="19"/>
      <c r="K481" s="28"/>
      <c r="L481" s="29" t="str">
        <f aca="false">IF(AC481="","",LEFT(AC481,LEN(AC481)-2))</f>
        <v/>
      </c>
      <c r="M481" s="30"/>
      <c r="N481" s="30"/>
      <c r="O481" s="32" t="str">
        <f aca="false">IF(TRIM(C481&amp;"")="","",RIGHT(SUBSTITUTE(SUBSTITUTE(C481&amp;""," ",""),"*",""),4))</f>
        <v/>
      </c>
      <c r="P481" s="32" t="n">
        <f aca="false">IF(O481="",0,IFERROR(MATCH(O481,Vans!$D$2:$D$51,0),IFERROR(MATCH(VALUE(O481),Vans!$D$2:$D$51,0),0)))</f>
        <v>0</v>
      </c>
      <c r="Q481" s="32" t="str">
        <f aca="false">IF(P481=0,"",INDEX(Vans!$A$2:$A$51,P481)&amp;"")</f>
        <v/>
      </c>
      <c r="R481" s="32" t="str">
        <f aca="false">IF(A481="","",IF(TRIM(D481&amp;"")&lt;&gt;"",SUBSTITUTE(UPPER(TRIM(D481&amp;""))," ",""),SUBSTITUTE(UPPER(Q481)," ","")))</f>
        <v/>
      </c>
      <c r="S481" s="32" t="n">
        <f aca="false">IF(R481="",0,IFERROR(MATCH(R481,Vans!$G$2:$G$51,0),0))</f>
        <v>0</v>
      </c>
      <c r="T481" s="32" t="str">
        <f aca="false">IF(S481=0,"",INDEX(Vans!$B$2:$B$51,S481)&amp;"")</f>
        <v/>
      </c>
      <c r="U481" s="32" t="str">
        <f aca="false">IF(S481=0,"",INDEX(Vans!$C$2:$C$51,S481))</f>
        <v/>
      </c>
      <c r="V481" s="32" t="str">
        <f aca="false">IF(TRIM(F481&amp;"")="","",IF(ISNUMBER(SEARCH("adblue",F481)),"AdBlue",IF(OR(ISNUMBER(SEARCH("diesel",F481)),ISNUMBER(SEARCH("derv",F481)),ISNUMBER(SEARCH("ulsd",F481))),"Diesel",IF(OR(ISNUMBER(SEARCH("unleaded",F481)),ISNUMBER(SEARCH("petrol",F481)),ISNUMBER(SEARCH("ulp",F481))),"Petrol",IF(OR(ISNUMBER(SEARCH("electric",F481)),ISNUMBER(SEARCH("charg",F481)),ISNUMBER(SEARCH("kwh",F481))),"Electric","Other")))))</f>
        <v/>
      </c>
      <c r="W481" s="34" t="str">
        <f aca="false">IF(TRIM(B481&amp;"")&lt;&gt;"",IFERROR(MOD(B481*1,1),""),IF(A481="","",IFERROR(IF(MOD(A481*1,1)&gt;0,MOD(A481*1,1),""),"")))</f>
        <v/>
      </c>
      <c r="X481" s="35" t="str">
        <f aca="false">IF(A481="","",IFERROR(INT(A481*1),""))</f>
        <v/>
      </c>
      <c r="Y481" s="32" t="str">
        <f aca="false">IF(OR(X481="",NOT(OR(V481="Diesel",V481="Petrol"))),"",MAX(IF(O481="",0,COUNTIFS($O$2:$O$501,O481,$X$2:$X$501,X481,$V$2:$V$501,"Diesel")+COUNTIFS($O$2:$O$501,O481,$X$2:$X$501,X481,$V$2:$V$501,"Petrol")),IF(R481="",0,COUNTIFS($R$2:$R$501,R481,$X$2:$X$501,X481,$V$2:$V$501,"Diesel")+COUNTIFS($R$2:$R$501,R481,$X$2:$X$501,X481,$V$2:$V$501,"Petrol"))))</f>
        <v/>
      </c>
      <c r="Z481" s="32" t="str">
        <f aca="false">IF(OR(R481="",TRIM(I481&amp;"")="",NOT(OR(V481="Diesel",V481="Petrol"))),"",IFERROR(_xlfn.MAXIFS($I$2:$I$501,$R$2:$R$501,R481,$I$2:$I$501,"&lt;"&amp;I481,$V$2:$V$501,"&lt;&gt;AdBlue",$V$2:$V$501,"&lt;&gt;Other"),""))</f>
        <v/>
      </c>
      <c r="AA481" s="32" t="str">
        <f aca="false">IF(OR(Z481="",N(Z481)=0),"",I481-Z481)</f>
        <v/>
      </c>
      <c r="AB481" s="32" t="str">
        <f aca="false">IF(OR(R481="",TRIM(I481&amp;"")="",X481=""),"",IFERROR(_xlfn.MAXIFS($I$2:$I$501,$R$2:$R$501,R481,$X$2:$X$501,"&lt;"&amp;X481),""))</f>
        <v/>
      </c>
      <c r="AC481" s="32" t="str">
        <f aca="false">IF(V481="Other","Not fuel, ","")&amp;IFERROR(IF(AND(T481&lt;&gt;"",OR(AND(V481="Diesel",T481&lt;&gt;"Diesel"),AND(V481="Petrol",T481&lt;&gt;"Petrol",T481&lt;&gt;"Plug-in hybrid"),AND(V481="Electric",T481&lt;&gt;"Electric",T481&lt;&gt;"Plug-in hybrid"))),"Wrong fuel for this van, ",""),"")&amp;IFERROR(IF(AND(OR(V481="Diesel",V481="Petrol"),N(U481)&gt;0,G481*1&gt;N(U481)*(1+TankMargin)),"More than the tank holds, ",""),"")&amp;IF(AND(TRIM(D481&amp;"")&lt;&gt;"",Q481&lt;&gt;"",SUBSTITUTE(UPPER(Q481)," ","")&lt;&gt;R481),"Card used in another van, ","")&amp;IF(AND(TRIM(D481&amp;"")&lt;&gt;"",S481=0),"Not one of your vans, ","")&amp;IF(AND(A481&lt;&gt;"",R481="",O481&lt;&gt;"",P481=0),"Card not on your Vans list, ","")&amp;IF(N(Y481)&gt;1,"Filled twice that day, ","")&amp;IFERROR(IF(AND(AA481&lt;&gt;"",AA481&lt;MinMiles),"Only "&amp;TEXT(AA481,"#,##0")&amp;" miles since the previous fill, ",""),"")&amp;IFERROR(IF(AND(AB481&lt;&gt;"",N(AB481)&gt;0,I481*1&lt;N(AB481)),"Pump mileage lower than before, ",""),"")&amp;IFERROR(IF(AND(TRIM(I481&amp;"")&lt;&gt;"",TRIM(K481&amp;"")&lt;&gt;"",ABS(I481*1-K481*1)&gt;MileTolerance),"Pump mileage off from the odometer, ",""),"")&amp;IF(J481="No","No receipt from the driver, ","")&amp;IFERROR(IF(AND(W481&lt;&gt;"",OR(W481&lt;DayStart,W481&gt;DayEnd)),"Outside working hours, ",""),"")&amp;IFERROR(IF(AND(X481&lt;&gt;"",WEEKDAY(X481,2)=6,FlagSat="Yes"),"Saturday, ",""),"")&amp;IFERROR(IF(AND(X481&lt;&gt;"",WEEKDAY(X481,2)=7,FlagSun="Yes"),"Sunday, ",""),"")&amp;IF(AND(FlagPremium="Yes",OR(V481="Diesel",V481="Petrol"),OR(ISNUMBER(SEARCH("super",F481)),ISNUMBER(SEARCH("premium",F481)),ISNUMBER(SEARCH("ultimate",F481)),ISNUMBER(SEARCH("v-power",F481)),ISNUMBER(SEARCH("momentum",F481)),ISNUMBER(SEARCH("supreme",F481)))),"Premium fuel, ","")</f>
        <v/>
      </c>
      <c r="AD481" s="32" t="n">
        <f aca="false">IF(AC481="",0,1)</f>
        <v>0</v>
      </c>
      <c r="AE481" s="32" t="n">
        <f aca="false">IF(A481="",0,1)</f>
        <v>0</v>
      </c>
    </row>
    <row r="482" customFormat="false" ht="15" hidden="false" customHeight="false" outlineLevel="0" collapsed="false">
      <c r="A482" s="24"/>
      <c r="B482" s="25"/>
      <c r="C482" s="21"/>
      <c r="D482" s="19"/>
      <c r="E482" s="19"/>
      <c r="F482" s="19"/>
      <c r="G482" s="26"/>
      <c r="H482" s="27"/>
      <c r="I482" s="28"/>
      <c r="J482" s="19"/>
      <c r="K482" s="28"/>
      <c r="L482" s="29" t="str">
        <f aca="false">IF(AC482="","",LEFT(AC482,LEN(AC482)-2))</f>
        <v/>
      </c>
      <c r="M482" s="30"/>
      <c r="N482" s="30"/>
      <c r="O482" s="32" t="str">
        <f aca="false">IF(TRIM(C482&amp;"")="","",RIGHT(SUBSTITUTE(SUBSTITUTE(C482&amp;""," ",""),"*",""),4))</f>
        <v/>
      </c>
      <c r="P482" s="32" t="n">
        <f aca="false">IF(O482="",0,IFERROR(MATCH(O482,Vans!$D$2:$D$51,0),IFERROR(MATCH(VALUE(O482),Vans!$D$2:$D$51,0),0)))</f>
        <v>0</v>
      </c>
      <c r="Q482" s="32" t="str">
        <f aca="false">IF(P482=0,"",INDEX(Vans!$A$2:$A$51,P482)&amp;"")</f>
        <v/>
      </c>
      <c r="R482" s="32" t="str">
        <f aca="false">IF(A482="","",IF(TRIM(D482&amp;"")&lt;&gt;"",SUBSTITUTE(UPPER(TRIM(D482&amp;""))," ",""),SUBSTITUTE(UPPER(Q482)," ","")))</f>
        <v/>
      </c>
      <c r="S482" s="32" t="n">
        <f aca="false">IF(R482="",0,IFERROR(MATCH(R482,Vans!$G$2:$G$51,0),0))</f>
        <v>0</v>
      </c>
      <c r="T482" s="32" t="str">
        <f aca="false">IF(S482=0,"",INDEX(Vans!$B$2:$B$51,S482)&amp;"")</f>
        <v/>
      </c>
      <c r="U482" s="32" t="str">
        <f aca="false">IF(S482=0,"",INDEX(Vans!$C$2:$C$51,S482))</f>
        <v/>
      </c>
      <c r="V482" s="32" t="str">
        <f aca="false">IF(TRIM(F482&amp;"")="","",IF(ISNUMBER(SEARCH("adblue",F482)),"AdBlue",IF(OR(ISNUMBER(SEARCH("diesel",F482)),ISNUMBER(SEARCH("derv",F482)),ISNUMBER(SEARCH("ulsd",F482))),"Diesel",IF(OR(ISNUMBER(SEARCH("unleaded",F482)),ISNUMBER(SEARCH("petrol",F482)),ISNUMBER(SEARCH("ulp",F482))),"Petrol",IF(OR(ISNUMBER(SEARCH("electric",F482)),ISNUMBER(SEARCH("charg",F482)),ISNUMBER(SEARCH("kwh",F482))),"Electric","Other")))))</f>
        <v/>
      </c>
      <c r="W482" s="34" t="str">
        <f aca="false">IF(TRIM(B482&amp;"")&lt;&gt;"",IFERROR(MOD(B482*1,1),""),IF(A482="","",IFERROR(IF(MOD(A482*1,1)&gt;0,MOD(A482*1,1),""),"")))</f>
        <v/>
      </c>
      <c r="X482" s="35" t="str">
        <f aca="false">IF(A482="","",IFERROR(INT(A482*1),""))</f>
        <v/>
      </c>
      <c r="Y482" s="32" t="str">
        <f aca="false">IF(OR(X482="",NOT(OR(V482="Diesel",V482="Petrol"))),"",MAX(IF(O482="",0,COUNTIFS($O$2:$O$501,O482,$X$2:$X$501,X482,$V$2:$V$501,"Diesel")+COUNTIFS($O$2:$O$501,O482,$X$2:$X$501,X482,$V$2:$V$501,"Petrol")),IF(R482="",0,COUNTIFS($R$2:$R$501,R482,$X$2:$X$501,X482,$V$2:$V$501,"Diesel")+COUNTIFS($R$2:$R$501,R482,$X$2:$X$501,X482,$V$2:$V$501,"Petrol"))))</f>
        <v/>
      </c>
      <c r="Z482" s="32" t="str">
        <f aca="false">IF(OR(R482="",TRIM(I482&amp;"")="",NOT(OR(V482="Diesel",V482="Petrol"))),"",IFERROR(_xlfn.MAXIFS($I$2:$I$501,$R$2:$R$501,R482,$I$2:$I$501,"&lt;"&amp;I482,$V$2:$V$501,"&lt;&gt;AdBlue",$V$2:$V$501,"&lt;&gt;Other"),""))</f>
        <v/>
      </c>
      <c r="AA482" s="32" t="str">
        <f aca="false">IF(OR(Z482="",N(Z482)=0),"",I482-Z482)</f>
        <v/>
      </c>
      <c r="AB482" s="32" t="str">
        <f aca="false">IF(OR(R482="",TRIM(I482&amp;"")="",X482=""),"",IFERROR(_xlfn.MAXIFS($I$2:$I$501,$R$2:$R$501,R482,$X$2:$X$501,"&lt;"&amp;X482),""))</f>
        <v/>
      </c>
      <c r="AC482" s="32" t="str">
        <f aca="false">IF(V482="Other","Not fuel, ","")&amp;IFERROR(IF(AND(T482&lt;&gt;"",OR(AND(V482="Diesel",T482&lt;&gt;"Diesel"),AND(V482="Petrol",T482&lt;&gt;"Petrol",T482&lt;&gt;"Plug-in hybrid"),AND(V482="Electric",T482&lt;&gt;"Electric",T482&lt;&gt;"Plug-in hybrid"))),"Wrong fuel for this van, ",""),"")&amp;IFERROR(IF(AND(OR(V482="Diesel",V482="Petrol"),N(U482)&gt;0,G482*1&gt;N(U482)*(1+TankMargin)),"More than the tank holds, ",""),"")&amp;IF(AND(TRIM(D482&amp;"")&lt;&gt;"",Q482&lt;&gt;"",SUBSTITUTE(UPPER(Q482)," ","")&lt;&gt;R482),"Card used in another van, ","")&amp;IF(AND(TRIM(D482&amp;"")&lt;&gt;"",S482=0),"Not one of your vans, ","")&amp;IF(AND(A482&lt;&gt;"",R482="",O482&lt;&gt;"",P482=0),"Card not on your Vans list, ","")&amp;IF(N(Y482)&gt;1,"Filled twice that day, ","")&amp;IFERROR(IF(AND(AA482&lt;&gt;"",AA482&lt;MinMiles),"Only "&amp;TEXT(AA482,"#,##0")&amp;" miles since the previous fill, ",""),"")&amp;IFERROR(IF(AND(AB482&lt;&gt;"",N(AB482)&gt;0,I482*1&lt;N(AB482)),"Pump mileage lower than before, ",""),"")&amp;IFERROR(IF(AND(TRIM(I482&amp;"")&lt;&gt;"",TRIM(K482&amp;"")&lt;&gt;"",ABS(I482*1-K482*1)&gt;MileTolerance),"Pump mileage off from the odometer, ",""),"")&amp;IF(J482="No","No receipt from the driver, ","")&amp;IFERROR(IF(AND(W482&lt;&gt;"",OR(W482&lt;DayStart,W482&gt;DayEnd)),"Outside working hours, ",""),"")&amp;IFERROR(IF(AND(X482&lt;&gt;"",WEEKDAY(X482,2)=6,FlagSat="Yes"),"Saturday, ",""),"")&amp;IFERROR(IF(AND(X482&lt;&gt;"",WEEKDAY(X482,2)=7,FlagSun="Yes"),"Sunday, ",""),"")&amp;IF(AND(FlagPremium="Yes",OR(V482="Diesel",V482="Petrol"),OR(ISNUMBER(SEARCH("super",F482)),ISNUMBER(SEARCH("premium",F482)),ISNUMBER(SEARCH("ultimate",F482)),ISNUMBER(SEARCH("v-power",F482)),ISNUMBER(SEARCH("momentum",F482)),ISNUMBER(SEARCH("supreme",F482)))),"Premium fuel, ","")</f>
        <v/>
      </c>
      <c r="AD482" s="32" t="n">
        <f aca="false">IF(AC482="",0,1)</f>
        <v>0</v>
      </c>
      <c r="AE482" s="32" t="n">
        <f aca="false">IF(A482="",0,1)</f>
        <v>0</v>
      </c>
    </row>
    <row r="483" customFormat="false" ht="15" hidden="false" customHeight="false" outlineLevel="0" collapsed="false">
      <c r="A483" s="24"/>
      <c r="B483" s="25"/>
      <c r="C483" s="21"/>
      <c r="D483" s="19"/>
      <c r="E483" s="19"/>
      <c r="F483" s="19"/>
      <c r="G483" s="26"/>
      <c r="H483" s="27"/>
      <c r="I483" s="28"/>
      <c r="J483" s="19"/>
      <c r="K483" s="28"/>
      <c r="L483" s="29" t="str">
        <f aca="false">IF(AC483="","",LEFT(AC483,LEN(AC483)-2))</f>
        <v/>
      </c>
      <c r="M483" s="30"/>
      <c r="N483" s="30"/>
      <c r="O483" s="32" t="str">
        <f aca="false">IF(TRIM(C483&amp;"")="","",RIGHT(SUBSTITUTE(SUBSTITUTE(C483&amp;""," ",""),"*",""),4))</f>
        <v/>
      </c>
      <c r="P483" s="32" t="n">
        <f aca="false">IF(O483="",0,IFERROR(MATCH(O483,Vans!$D$2:$D$51,0),IFERROR(MATCH(VALUE(O483),Vans!$D$2:$D$51,0),0)))</f>
        <v>0</v>
      </c>
      <c r="Q483" s="32" t="str">
        <f aca="false">IF(P483=0,"",INDEX(Vans!$A$2:$A$51,P483)&amp;"")</f>
        <v/>
      </c>
      <c r="R483" s="32" t="str">
        <f aca="false">IF(A483="","",IF(TRIM(D483&amp;"")&lt;&gt;"",SUBSTITUTE(UPPER(TRIM(D483&amp;""))," ",""),SUBSTITUTE(UPPER(Q483)," ","")))</f>
        <v/>
      </c>
      <c r="S483" s="32" t="n">
        <f aca="false">IF(R483="",0,IFERROR(MATCH(R483,Vans!$G$2:$G$51,0),0))</f>
        <v>0</v>
      </c>
      <c r="T483" s="32" t="str">
        <f aca="false">IF(S483=0,"",INDEX(Vans!$B$2:$B$51,S483)&amp;"")</f>
        <v/>
      </c>
      <c r="U483" s="32" t="str">
        <f aca="false">IF(S483=0,"",INDEX(Vans!$C$2:$C$51,S483))</f>
        <v/>
      </c>
      <c r="V483" s="32" t="str">
        <f aca="false">IF(TRIM(F483&amp;"")="","",IF(ISNUMBER(SEARCH("adblue",F483)),"AdBlue",IF(OR(ISNUMBER(SEARCH("diesel",F483)),ISNUMBER(SEARCH("derv",F483)),ISNUMBER(SEARCH("ulsd",F483))),"Diesel",IF(OR(ISNUMBER(SEARCH("unleaded",F483)),ISNUMBER(SEARCH("petrol",F483)),ISNUMBER(SEARCH("ulp",F483))),"Petrol",IF(OR(ISNUMBER(SEARCH("electric",F483)),ISNUMBER(SEARCH("charg",F483)),ISNUMBER(SEARCH("kwh",F483))),"Electric","Other")))))</f>
        <v/>
      </c>
      <c r="W483" s="34" t="str">
        <f aca="false">IF(TRIM(B483&amp;"")&lt;&gt;"",IFERROR(MOD(B483*1,1),""),IF(A483="","",IFERROR(IF(MOD(A483*1,1)&gt;0,MOD(A483*1,1),""),"")))</f>
        <v/>
      </c>
      <c r="X483" s="35" t="str">
        <f aca="false">IF(A483="","",IFERROR(INT(A483*1),""))</f>
        <v/>
      </c>
      <c r="Y483" s="32" t="str">
        <f aca="false">IF(OR(X483="",NOT(OR(V483="Diesel",V483="Petrol"))),"",MAX(IF(O483="",0,COUNTIFS($O$2:$O$501,O483,$X$2:$X$501,X483,$V$2:$V$501,"Diesel")+COUNTIFS($O$2:$O$501,O483,$X$2:$X$501,X483,$V$2:$V$501,"Petrol")),IF(R483="",0,COUNTIFS($R$2:$R$501,R483,$X$2:$X$501,X483,$V$2:$V$501,"Diesel")+COUNTIFS($R$2:$R$501,R483,$X$2:$X$501,X483,$V$2:$V$501,"Petrol"))))</f>
        <v/>
      </c>
      <c r="Z483" s="32" t="str">
        <f aca="false">IF(OR(R483="",TRIM(I483&amp;"")="",NOT(OR(V483="Diesel",V483="Petrol"))),"",IFERROR(_xlfn.MAXIFS($I$2:$I$501,$R$2:$R$501,R483,$I$2:$I$501,"&lt;"&amp;I483,$V$2:$V$501,"&lt;&gt;AdBlue",$V$2:$V$501,"&lt;&gt;Other"),""))</f>
        <v/>
      </c>
      <c r="AA483" s="32" t="str">
        <f aca="false">IF(OR(Z483="",N(Z483)=0),"",I483-Z483)</f>
        <v/>
      </c>
      <c r="AB483" s="32" t="str">
        <f aca="false">IF(OR(R483="",TRIM(I483&amp;"")="",X483=""),"",IFERROR(_xlfn.MAXIFS($I$2:$I$501,$R$2:$R$501,R483,$X$2:$X$501,"&lt;"&amp;X483),""))</f>
        <v/>
      </c>
      <c r="AC483" s="32" t="str">
        <f aca="false">IF(V483="Other","Not fuel, ","")&amp;IFERROR(IF(AND(T483&lt;&gt;"",OR(AND(V483="Diesel",T483&lt;&gt;"Diesel"),AND(V483="Petrol",T483&lt;&gt;"Petrol",T483&lt;&gt;"Plug-in hybrid"),AND(V483="Electric",T483&lt;&gt;"Electric",T483&lt;&gt;"Plug-in hybrid"))),"Wrong fuel for this van, ",""),"")&amp;IFERROR(IF(AND(OR(V483="Diesel",V483="Petrol"),N(U483)&gt;0,G483*1&gt;N(U483)*(1+TankMargin)),"More than the tank holds, ",""),"")&amp;IF(AND(TRIM(D483&amp;"")&lt;&gt;"",Q483&lt;&gt;"",SUBSTITUTE(UPPER(Q483)," ","")&lt;&gt;R483),"Card used in another van, ","")&amp;IF(AND(TRIM(D483&amp;"")&lt;&gt;"",S483=0),"Not one of your vans, ","")&amp;IF(AND(A483&lt;&gt;"",R483="",O483&lt;&gt;"",P483=0),"Card not on your Vans list, ","")&amp;IF(N(Y483)&gt;1,"Filled twice that day, ","")&amp;IFERROR(IF(AND(AA483&lt;&gt;"",AA483&lt;MinMiles),"Only "&amp;TEXT(AA483,"#,##0")&amp;" miles since the previous fill, ",""),"")&amp;IFERROR(IF(AND(AB483&lt;&gt;"",N(AB483)&gt;0,I483*1&lt;N(AB483)),"Pump mileage lower than before, ",""),"")&amp;IFERROR(IF(AND(TRIM(I483&amp;"")&lt;&gt;"",TRIM(K483&amp;"")&lt;&gt;"",ABS(I483*1-K483*1)&gt;MileTolerance),"Pump mileage off from the odometer, ",""),"")&amp;IF(J483="No","No receipt from the driver, ","")&amp;IFERROR(IF(AND(W483&lt;&gt;"",OR(W483&lt;DayStart,W483&gt;DayEnd)),"Outside working hours, ",""),"")&amp;IFERROR(IF(AND(X483&lt;&gt;"",WEEKDAY(X483,2)=6,FlagSat="Yes"),"Saturday, ",""),"")&amp;IFERROR(IF(AND(X483&lt;&gt;"",WEEKDAY(X483,2)=7,FlagSun="Yes"),"Sunday, ",""),"")&amp;IF(AND(FlagPremium="Yes",OR(V483="Diesel",V483="Petrol"),OR(ISNUMBER(SEARCH("super",F483)),ISNUMBER(SEARCH("premium",F483)),ISNUMBER(SEARCH("ultimate",F483)),ISNUMBER(SEARCH("v-power",F483)),ISNUMBER(SEARCH("momentum",F483)),ISNUMBER(SEARCH("supreme",F483)))),"Premium fuel, ","")</f>
        <v/>
      </c>
      <c r="AD483" s="32" t="n">
        <f aca="false">IF(AC483="",0,1)</f>
        <v>0</v>
      </c>
      <c r="AE483" s="32" t="n">
        <f aca="false">IF(A483="",0,1)</f>
        <v>0</v>
      </c>
    </row>
    <row r="484" customFormat="false" ht="15" hidden="false" customHeight="false" outlineLevel="0" collapsed="false">
      <c r="A484" s="24"/>
      <c r="B484" s="25"/>
      <c r="C484" s="21"/>
      <c r="D484" s="19"/>
      <c r="E484" s="19"/>
      <c r="F484" s="19"/>
      <c r="G484" s="26"/>
      <c r="H484" s="27"/>
      <c r="I484" s="28"/>
      <c r="J484" s="19"/>
      <c r="K484" s="28"/>
      <c r="L484" s="29" t="str">
        <f aca="false">IF(AC484="","",LEFT(AC484,LEN(AC484)-2))</f>
        <v/>
      </c>
      <c r="M484" s="30"/>
      <c r="N484" s="30"/>
      <c r="O484" s="32" t="str">
        <f aca="false">IF(TRIM(C484&amp;"")="","",RIGHT(SUBSTITUTE(SUBSTITUTE(C484&amp;""," ",""),"*",""),4))</f>
        <v/>
      </c>
      <c r="P484" s="32" t="n">
        <f aca="false">IF(O484="",0,IFERROR(MATCH(O484,Vans!$D$2:$D$51,0),IFERROR(MATCH(VALUE(O484),Vans!$D$2:$D$51,0),0)))</f>
        <v>0</v>
      </c>
      <c r="Q484" s="32" t="str">
        <f aca="false">IF(P484=0,"",INDEX(Vans!$A$2:$A$51,P484)&amp;"")</f>
        <v/>
      </c>
      <c r="R484" s="32" t="str">
        <f aca="false">IF(A484="","",IF(TRIM(D484&amp;"")&lt;&gt;"",SUBSTITUTE(UPPER(TRIM(D484&amp;""))," ",""),SUBSTITUTE(UPPER(Q484)," ","")))</f>
        <v/>
      </c>
      <c r="S484" s="32" t="n">
        <f aca="false">IF(R484="",0,IFERROR(MATCH(R484,Vans!$G$2:$G$51,0),0))</f>
        <v>0</v>
      </c>
      <c r="T484" s="32" t="str">
        <f aca="false">IF(S484=0,"",INDEX(Vans!$B$2:$B$51,S484)&amp;"")</f>
        <v/>
      </c>
      <c r="U484" s="32" t="str">
        <f aca="false">IF(S484=0,"",INDEX(Vans!$C$2:$C$51,S484))</f>
        <v/>
      </c>
      <c r="V484" s="32" t="str">
        <f aca="false">IF(TRIM(F484&amp;"")="","",IF(ISNUMBER(SEARCH("adblue",F484)),"AdBlue",IF(OR(ISNUMBER(SEARCH("diesel",F484)),ISNUMBER(SEARCH("derv",F484)),ISNUMBER(SEARCH("ulsd",F484))),"Diesel",IF(OR(ISNUMBER(SEARCH("unleaded",F484)),ISNUMBER(SEARCH("petrol",F484)),ISNUMBER(SEARCH("ulp",F484))),"Petrol",IF(OR(ISNUMBER(SEARCH("electric",F484)),ISNUMBER(SEARCH("charg",F484)),ISNUMBER(SEARCH("kwh",F484))),"Electric","Other")))))</f>
        <v/>
      </c>
      <c r="W484" s="34" t="str">
        <f aca="false">IF(TRIM(B484&amp;"")&lt;&gt;"",IFERROR(MOD(B484*1,1),""),IF(A484="","",IFERROR(IF(MOD(A484*1,1)&gt;0,MOD(A484*1,1),""),"")))</f>
        <v/>
      </c>
      <c r="X484" s="35" t="str">
        <f aca="false">IF(A484="","",IFERROR(INT(A484*1),""))</f>
        <v/>
      </c>
      <c r="Y484" s="32" t="str">
        <f aca="false">IF(OR(X484="",NOT(OR(V484="Diesel",V484="Petrol"))),"",MAX(IF(O484="",0,COUNTIFS($O$2:$O$501,O484,$X$2:$X$501,X484,$V$2:$V$501,"Diesel")+COUNTIFS($O$2:$O$501,O484,$X$2:$X$501,X484,$V$2:$V$501,"Petrol")),IF(R484="",0,COUNTIFS($R$2:$R$501,R484,$X$2:$X$501,X484,$V$2:$V$501,"Diesel")+COUNTIFS($R$2:$R$501,R484,$X$2:$X$501,X484,$V$2:$V$501,"Petrol"))))</f>
        <v/>
      </c>
      <c r="Z484" s="32" t="str">
        <f aca="false">IF(OR(R484="",TRIM(I484&amp;"")="",NOT(OR(V484="Diesel",V484="Petrol"))),"",IFERROR(_xlfn.MAXIFS($I$2:$I$501,$R$2:$R$501,R484,$I$2:$I$501,"&lt;"&amp;I484,$V$2:$V$501,"&lt;&gt;AdBlue",$V$2:$V$501,"&lt;&gt;Other"),""))</f>
        <v/>
      </c>
      <c r="AA484" s="32" t="str">
        <f aca="false">IF(OR(Z484="",N(Z484)=0),"",I484-Z484)</f>
        <v/>
      </c>
      <c r="AB484" s="32" t="str">
        <f aca="false">IF(OR(R484="",TRIM(I484&amp;"")="",X484=""),"",IFERROR(_xlfn.MAXIFS($I$2:$I$501,$R$2:$R$501,R484,$X$2:$X$501,"&lt;"&amp;X484),""))</f>
        <v/>
      </c>
      <c r="AC484" s="32" t="str">
        <f aca="false">IF(V484="Other","Not fuel, ","")&amp;IFERROR(IF(AND(T484&lt;&gt;"",OR(AND(V484="Diesel",T484&lt;&gt;"Diesel"),AND(V484="Petrol",T484&lt;&gt;"Petrol",T484&lt;&gt;"Plug-in hybrid"),AND(V484="Electric",T484&lt;&gt;"Electric",T484&lt;&gt;"Plug-in hybrid"))),"Wrong fuel for this van, ",""),"")&amp;IFERROR(IF(AND(OR(V484="Diesel",V484="Petrol"),N(U484)&gt;0,G484*1&gt;N(U484)*(1+TankMargin)),"More than the tank holds, ",""),"")&amp;IF(AND(TRIM(D484&amp;"")&lt;&gt;"",Q484&lt;&gt;"",SUBSTITUTE(UPPER(Q484)," ","")&lt;&gt;R484),"Card used in another van, ","")&amp;IF(AND(TRIM(D484&amp;"")&lt;&gt;"",S484=0),"Not one of your vans, ","")&amp;IF(AND(A484&lt;&gt;"",R484="",O484&lt;&gt;"",P484=0),"Card not on your Vans list, ","")&amp;IF(N(Y484)&gt;1,"Filled twice that day, ","")&amp;IFERROR(IF(AND(AA484&lt;&gt;"",AA484&lt;MinMiles),"Only "&amp;TEXT(AA484,"#,##0")&amp;" miles since the previous fill, ",""),"")&amp;IFERROR(IF(AND(AB484&lt;&gt;"",N(AB484)&gt;0,I484*1&lt;N(AB484)),"Pump mileage lower than before, ",""),"")&amp;IFERROR(IF(AND(TRIM(I484&amp;"")&lt;&gt;"",TRIM(K484&amp;"")&lt;&gt;"",ABS(I484*1-K484*1)&gt;MileTolerance),"Pump mileage off from the odometer, ",""),"")&amp;IF(J484="No","No receipt from the driver, ","")&amp;IFERROR(IF(AND(W484&lt;&gt;"",OR(W484&lt;DayStart,W484&gt;DayEnd)),"Outside working hours, ",""),"")&amp;IFERROR(IF(AND(X484&lt;&gt;"",WEEKDAY(X484,2)=6,FlagSat="Yes"),"Saturday, ",""),"")&amp;IFERROR(IF(AND(X484&lt;&gt;"",WEEKDAY(X484,2)=7,FlagSun="Yes"),"Sunday, ",""),"")&amp;IF(AND(FlagPremium="Yes",OR(V484="Diesel",V484="Petrol"),OR(ISNUMBER(SEARCH("super",F484)),ISNUMBER(SEARCH("premium",F484)),ISNUMBER(SEARCH("ultimate",F484)),ISNUMBER(SEARCH("v-power",F484)),ISNUMBER(SEARCH("momentum",F484)),ISNUMBER(SEARCH("supreme",F484)))),"Premium fuel, ","")</f>
        <v/>
      </c>
      <c r="AD484" s="32" t="n">
        <f aca="false">IF(AC484="",0,1)</f>
        <v>0</v>
      </c>
      <c r="AE484" s="32" t="n">
        <f aca="false">IF(A484="",0,1)</f>
        <v>0</v>
      </c>
    </row>
    <row r="485" customFormat="false" ht="15" hidden="false" customHeight="false" outlineLevel="0" collapsed="false">
      <c r="A485" s="24"/>
      <c r="B485" s="25"/>
      <c r="C485" s="21"/>
      <c r="D485" s="19"/>
      <c r="E485" s="19"/>
      <c r="F485" s="19"/>
      <c r="G485" s="26"/>
      <c r="H485" s="27"/>
      <c r="I485" s="28"/>
      <c r="J485" s="19"/>
      <c r="K485" s="28"/>
      <c r="L485" s="29" t="str">
        <f aca="false">IF(AC485="","",LEFT(AC485,LEN(AC485)-2))</f>
        <v/>
      </c>
      <c r="M485" s="30"/>
      <c r="N485" s="30"/>
      <c r="O485" s="32" t="str">
        <f aca="false">IF(TRIM(C485&amp;"")="","",RIGHT(SUBSTITUTE(SUBSTITUTE(C485&amp;""," ",""),"*",""),4))</f>
        <v/>
      </c>
      <c r="P485" s="32" t="n">
        <f aca="false">IF(O485="",0,IFERROR(MATCH(O485,Vans!$D$2:$D$51,0),IFERROR(MATCH(VALUE(O485),Vans!$D$2:$D$51,0),0)))</f>
        <v>0</v>
      </c>
      <c r="Q485" s="32" t="str">
        <f aca="false">IF(P485=0,"",INDEX(Vans!$A$2:$A$51,P485)&amp;"")</f>
        <v/>
      </c>
      <c r="R485" s="32" t="str">
        <f aca="false">IF(A485="","",IF(TRIM(D485&amp;"")&lt;&gt;"",SUBSTITUTE(UPPER(TRIM(D485&amp;""))," ",""),SUBSTITUTE(UPPER(Q485)," ","")))</f>
        <v/>
      </c>
      <c r="S485" s="32" t="n">
        <f aca="false">IF(R485="",0,IFERROR(MATCH(R485,Vans!$G$2:$G$51,0),0))</f>
        <v>0</v>
      </c>
      <c r="T485" s="32" t="str">
        <f aca="false">IF(S485=0,"",INDEX(Vans!$B$2:$B$51,S485)&amp;"")</f>
        <v/>
      </c>
      <c r="U485" s="32" t="str">
        <f aca="false">IF(S485=0,"",INDEX(Vans!$C$2:$C$51,S485))</f>
        <v/>
      </c>
      <c r="V485" s="32" t="str">
        <f aca="false">IF(TRIM(F485&amp;"")="","",IF(ISNUMBER(SEARCH("adblue",F485)),"AdBlue",IF(OR(ISNUMBER(SEARCH("diesel",F485)),ISNUMBER(SEARCH("derv",F485)),ISNUMBER(SEARCH("ulsd",F485))),"Diesel",IF(OR(ISNUMBER(SEARCH("unleaded",F485)),ISNUMBER(SEARCH("petrol",F485)),ISNUMBER(SEARCH("ulp",F485))),"Petrol",IF(OR(ISNUMBER(SEARCH("electric",F485)),ISNUMBER(SEARCH("charg",F485)),ISNUMBER(SEARCH("kwh",F485))),"Electric","Other")))))</f>
        <v/>
      </c>
      <c r="W485" s="34" t="str">
        <f aca="false">IF(TRIM(B485&amp;"")&lt;&gt;"",IFERROR(MOD(B485*1,1),""),IF(A485="","",IFERROR(IF(MOD(A485*1,1)&gt;0,MOD(A485*1,1),""),"")))</f>
        <v/>
      </c>
      <c r="X485" s="35" t="str">
        <f aca="false">IF(A485="","",IFERROR(INT(A485*1),""))</f>
        <v/>
      </c>
      <c r="Y485" s="32" t="str">
        <f aca="false">IF(OR(X485="",NOT(OR(V485="Diesel",V485="Petrol"))),"",MAX(IF(O485="",0,COUNTIFS($O$2:$O$501,O485,$X$2:$X$501,X485,$V$2:$V$501,"Diesel")+COUNTIFS($O$2:$O$501,O485,$X$2:$X$501,X485,$V$2:$V$501,"Petrol")),IF(R485="",0,COUNTIFS($R$2:$R$501,R485,$X$2:$X$501,X485,$V$2:$V$501,"Diesel")+COUNTIFS($R$2:$R$501,R485,$X$2:$X$501,X485,$V$2:$V$501,"Petrol"))))</f>
        <v/>
      </c>
      <c r="Z485" s="32" t="str">
        <f aca="false">IF(OR(R485="",TRIM(I485&amp;"")="",NOT(OR(V485="Diesel",V485="Petrol"))),"",IFERROR(_xlfn.MAXIFS($I$2:$I$501,$R$2:$R$501,R485,$I$2:$I$501,"&lt;"&amp;I485,$V$2:$V$501,"&lt;&gt;AdBlue",$V$2:$V$501,"&lt;&gt;Other"),""))</f>
        <v/>
      </c>
      <c r="AA485" s="32" t="str">
        <f aca="false">IF(OR(Z485="",N(Z485)=0),"",I485-Z485)</f>
        <v/>
      </c>
      <c r="AB485" s="32" t="str">
        <f aca="false">IF(OR(R485="",TRIM(I485&amp;"")="",X485=""),"",IFERROR(_xlfn.MAXIFS($I$2:$I$501,$R$2:$R$501,R485,$X$2:$X$501,"&lt;"&amp;X485),""))</f>
        <v/>
      </c>
      <c r="AC485" s="32" t="str">
        <f aca="false">IF(V485="Other","Not fuel, ","")&amp;IFERROR(IF(AND(T485&lt;&gt;"",OR(AND(V485="Diesel",T485&lt;&gt;"Diesel"),AND(V485="Petrol",T485&lt;&gt;"Petrol",T485&lt;&gt;"Plug-in hybrid"),AND(V485="Electric",T485&lt;&gt;"Electric",T485&lt;&gt;"Plug-in hybrid"))),"Wrong fuel for this van, ",""),"")&amp;IFERROR(IF(AND(OR(V485="Diesel",V485="Petrol"),N(U485)&gt;0,G485*1&gt;N(U485)*(1+TankMargin)),"More than the tank holds, ",""),"")&amp;IF(AND(TRIM(D485&amp;"")&lt;&gt;"",Q485&lt;&gt;"",SUBSTITUTE(UPPER(Q485)," ","")&lt;&gt;R485),"Card used in another van, ","")&amp;IF(AND(TRIM(D485&amp;"")&lt;&gt;"",S485=0),"Not one of your vans, ","")&amp;IF(AND(A485&lt;&gt;"",R485="",O485&lt;&gt;"",P485=0),"Card not on your Vans list, ","")&amp;IF(N(Y485)&gt;1,"Filled twice that day, ","")&amp;IFERROR(IF(AND(AA485&lt;&gt;"",AA485&lt;MinMiles),"Only "&amp;TEXT(AA485,"#,##0")&amp;" miles since the previous fill, ",""),"")&amp;IFERROR(IF(AND(AB485&lt;&gt;"",N(AB485)&gt;0,I485*1&lt;N(AB485)),"Pump mileage lower than before, ",""),"")&amp;IFERROR(IF(AND(TRIM(I485&amp;"")&lt;&gt;"",TRIM(K485&amp;"")&lt;&gt;"",ABS(I485*1-K485*1)&gt;MileTolerance),"Pump mileage off from the odometer, ",""),"")&amp;IF(J485="No","No receipt from the driver, ","")&amp;IFERROR(IF(AND(W485&lt;&gt;"",OR(W485&lt;DayStart,W485&gt;DayEnd)),"Outside working hours, ",""),"")&amp;IFERROR(IF(AND(X485&lt;&gt;"",WEEKDAY(X485,2)=6,FlagSat="Yes"),"Saturday, ",""),"")&amp;IFERROR(IF(AND(X485&lt;&gt;"",WEEKDAY(X485,2)=7,FlagSun="Yes"),"Sunday, ",""),"")&amp;IF(AND(FlagPremium="Yes",OR(V485="Diesel",V485="Petrol"),OR(ISNUMBER(SEARCH("super",F485)),ISNUMBER(SEARCH("premium",F485)),ISNUMBER(SEARCH("ultimate",F485)),ISNUMBER(SEARCH("v-power",F485)),ISNUMBER(SEARCH("momentum",F485)),ISNUMBER(SEARCH("supreme",F485)))),"Premium fuel, ","")</f>
        <v/>
      </c>
      <c r="AD485" s="32" t="n">
        <f aca="false">IF(AC485="",0,1)</f>
        <v>0</v>
      </c>
      <c r="AE485" s="32" t="n">
        <f aca="false">IF(A485="",0,1)</f>
        <v>0</v>
      </c>
    </row>
    <row r="486" customFormat="false" ht="15" hidden="false" customHeight="false" outlineLevel="0" collapsed="false">
      <c r="A486" s="24"/>
      <c r="B486" s="25"/>
      <c r="C486" s="21"/>
      <c r="D486" s="19"/>
      <c r="E486" s="19"/>
      <c r="F486" s="19"/>
      <c r="G486" s="26"/>
      <c r="H486" s="27"/>
      <c r="I486" s="28"/>
      <c r="J486" s="19"/>
      <c r="K486" s="28"/>
      <c r="L486" s="29" t="str">
        <f aca="false">IF(AC486="","",LEFT(AC486,LEN(AC486)-2))</f>
        <v/>
      </c>
      <c r="M486" s="30"/>
      <c r="N486" s="30"/>
      <c r="O486" s="32" t="str">
        <f aca="false">IF(TRIM(C486&amp;"")="","",RIGHT(SUBSTITUTE(SUBSTITUTE(C486&amp;""," ",""),"*",""),4))</f>
        <v/>
      </c>
      <c r="P486" s="32" t="n">
        <f aca="false">IF(O486="",0,IFERROR(MATCH(O486,Vans!$D$2:$D$51,0),IFERROR(MATCH(VALUE(O486),Vans!$D$2:$D$51,0),0)))</f>
        <v>0</v>
      </c>
      <c r="Q486" s="32" t="str">
        <f aca="false">IF(P486=0,"",INDEX(Vans!$A$2:$A$51,P486)&amp;"")</f>
        <v/>
      </c>
      <c r="R486" s="32" t="str">
        <f aca="false">IF(A486="","",IF(TRIM(D486&amp;"")&lt;&gt;"",SUBSTITUTE(UPPER(TRIM(D486&amp;""))," ",""),SUBSTITUTE(UPPER(Q486)," ","")))</f>
        <v/>
      </c>
      <c r="S486" s="32" t="n">
        <f aca="false">IF(R486="",0,IFERROR(MATCH(R486,Vans!$G$2:$G$51,0),0))</f>
        <v>0</v>
      </c>
      <c r="T486" s="32" t="str">
        <f aca="false">IF(S486=0,"",INDEX(Vans!$B$2:$B$51,S486)&amp;"")</f>
        <v/>
      </c>
      <c r="U486" s="32" t="str">
        <f aca="false">IF(S486=0,"",INDEX(Vans!$C$2:$C$51,S486))</f>
        <v/>
      </c>
      <c r="V486" s="32" t="str">
        <f aca="false">IF(TRIM(F486&amp;"")="","",IF(ISNUMBER(SEARCH("adblue",F486)),"AdBlue",IF(OR(ISNUMBER(SEARCH("diesel",F486)),ISNUMBER(SEARCH("derv",F486)),ISNUMBER(SEARCH("ulsd",F486))),"Diesel",IF(OR(ISNUMBER(SEARCH("unleaded",F486)),ISNUMBER(SEARCH("petrol",F486)),ISNUMBER(SEARCH("ulp",F486))),"Petrol",IF(OR(ISNUMBER(SEARCH("electric",F486)),ISNUMBER(SEARCH("charg",F486)),ISNUMBER(SEARCH("kwh",F486))),"Electric","Other")))))</f>
        <v/>
      </c>
      <c r="W486" s="34" t="str">
        <f aca="false">IF(TRIM(B486&amp;"")&lt;&gt;"",IFERROR(MOD(B486*1,1),""),IF(A486="","",IFERROR(IF(MOD(A486*1,1)&gt;0,MOD(A486*1,1),""),"")))</f>
        <v/>
      </c>
      <c r="X486" s="35" t="str">
        <f aca="false">IF(A486="","",IFERROR(INT(A486*1),""))</f>
        <v/>
      </c>
      <c r="Y486" s="32" t="str">
        <f aca="false">IF(OR(X486="",NOT(OR(V486="Diesel",V486="Petrol"))),"",MAX(IF(O486="",0,COUNTIFS($O$2:$O$501,O486,$X$2:$X$501,X486,$V$2:$V$501,"Diesel")+COUNTIFS($O$2:$O$501,O486,$X$2:$X$501,X486,$V$2:$V$501,"Petrol")),IF(R486="",0,COUNTIFS($R$2:$R$501,R486,$X$2:$X$501,X486,$V$2:$V$501,"Diesel")+COUNTIFS($R$2:$R$501,R486,$X$2:$X$501,X486,$V$2:$V$501,"Petrol"))))</f>
        <v/>
      </c>
      <c r="Z486" s="32" t="str">
        <f aca="false">IF(OR(R486="",TRIM(I486&amp;"")="",NOT(OR(V486="Diesel",V486="Petrol"))),"",IFERROR(_xlfn.MAXIFS($I$2:$I$501,$R$2:$R$501,R486,$I$2:$I$501,"&lt;"&amp;I486,$V$2:$V$501,"&lt;&gt;AdBlue",$V$2:$V$501,"&lt;&gt;Other"),""))</f>
        <v/>
      </c>
      <c r="AA486" s="32" t="str">
        <f aca="false">IF(OR(Z486="",N(Z486)=0),"",I486-Z486)</f>
        <v/>
      </c>
      <c r="AB486" s="32" t="str">
        <f aca="false">IF(OR(R486="",TRIM(I486&amp;"")="",X486=""),"",IFERROR(_xlfn.MAXIFS($I$2:$I$501,$R$2:$R$501,R486,$X$2:$X$501,"&lt;"&amp;X486),""))</f>
        <v/>
      </c>
      <c r="AC486" s="32" t="str">
        <f aca="false">IF(V486="Other","Not fuel, ","")&amp;IFERROR(IF(AND(T486&lt;&gt;"",OR(AND(V486="Diesel",T486&lt;&gt;"Diesel"),AND(V486="Petrol",T486&lt;&gt;"Petrol",T486&lt;&gt;"Plug-in hybrid"),AND(V486="Electric",T486&lt;&gt;"Electric",T486&lt;&gt;"Plug-in hybrid"))),"Wrong fuel for this van, ",""),"")&amp;IFERROR(IF(AND(OR(V486="Diesel",V486="Petrol"),N(U486)&gt;0,G486*1&gt;N(U486)*(1+TankMargin)),"More than the tank holds, ",""),"")&amp;IF(AND(TRIM(D486&amp;"")&lt;&gt;"",Q486&lt;&gt;"",SUBSTITUTE(UPPER(Q486)," ","")&lt;&gt;R486),"Card used in another van, ","")&amp;IF(AND(TRIM(D486&amp;"")&lt;&gt;"",S486=0),"Not one of your vans, ","")&amp;IF(AND(A486&lt;&gt;"",R486="",O486&lt;&gt;"",P486=0),"Card not on your Vans list, ","")&amp;IF(N(Y486)&gt;1,"Filled twice that day, ","")&amp;IFERROR(IF(AND(AA486&lt;&gt;"",AA486&lt;MinMiles),"Only "&amp;TEXT(AA486,"#,##0")&amp;" miles since the previous fill, ",""),"")&amp;IFERROR(IF(AND(AB486&lt;&gt;"",N(AB486)&gt;0,I486*1&lt;N(AB486)),"Pump mileage lower than before, ",""),"")&amp;IFERROR(IF(AND(TRIM(I486&amp;"")&lt;&gt;"",TRIM(K486&amp;"")&lt;&gt;"",ABS(I486*1-K486*1)&gt;MileTolerance),"Pump mileage off from the odometer, ",""),"")&amp;IF(J486="No","No receipt from the driver, ","")&amp;IFERROR(IF(AND(W486&lt;&gt;"",OR(W486&lt;DayStart,W486&gt;DayEnd)),"Outside working hours, ",""),"")&amp;IFERROR(IF(AND(X486&lt;&gt;"",WEEKDAY(X486,2)=6,FlagSat="Yes"),"Saturday, ",""),"")&amp;IFERROR(IF(AND(X486&lt;&gt;"",WEEKDAY(X486,2)=7,FlagSun="Yes"),"Sunday, ",""),"")&amp;IF(AND(FlagPremium="Yes",OR(V486="Diesel",V486="Petrol"),OR(ISNUMBER(SEARCH("super",F486)),ISNUMBER(SEARCH("premium",F486)),ISNUMBER(SEARCH("ultimate",F486)),ISNUMBER(SEARCH("v-power",F486)),ISNUMBER(SEARCH("momentum",F486)),ISNUMBER(SEARCH("supreme",F486)))),"Premium fuel, ","")</f>
        <v/>
      </c>
      <c r="AD486" s="32" t="n">
        <f aca="false">IF(AC486="",0,1)</f>
        <v>0</v>
      </c>
      <c r="AE486" s="32" t="n">
        <f aca="false">IF(A486="",0,1)</f>
        <v>0</v>
      </c>
    </row>
    <row r="487" customFormat="false" ht="15" hidden="false" customHeight="false" outlineLevel="0" collapsed="false">
      <c r="A487" s="24"/>
      <c r="B487" s="25"/>
      <c r="C487" s="21"/>
      <c r="D487" s="19"/>
      <c r="E487" s="19"/>
      <c r="F487" s="19"/>
      <c r="G487" s="26"/>
      <c r="H487" s="27"/>
      <c r="I487" s="28"/>
      <c r="J487" s="19"/>
      <c r="K487" s="28"/>
      <c r="L487" s="29" t="str">
        <f aca="false">IF(AC487="","",LEFT(AC487,LEN(AC487)-2))</f>
        <v/>
      </c>
      <c r="M487" s="30"/>
      <c r="N487" s="30"/>
      <c r="O487" s="32" t="str">
        <f aca="false">IF(TRIM(C487&amp;"")="","",RIGHT(SUBSTITUTE(SUBSTITUTE(C487&amp;""," ",""),"*",""),4))</f>
        <v/>
      </c>
      <c r="P487" s="32" t="n">
        <f aca="false">IF(O487="",0,IFERROR(MATCH(O487,Vans!$D$2:$D$51,0),IFERROR(MATCH(VALUE(O487),Vans!$D$2:$D$51,0),0)))</f>
        <v>0</v>
      </c>
      <c r="Q487" s="32" t="str">
        <f aca="false">IF(P487=0,"",INDEX(Vans!$A$2:$A$51,P487)&amp;"")</f>
        <v/>
      </c>
      <c r="R487" s="32" t="str">
        <f aca="false">IF(A487="","",IF(TRIM(D487&amp;"")&lt;&gt;"",SUBSTITUTE(UPPER(TRIM(D487&amp;""))," ",""),SUBSTITUTE(UPPER(Q487)," ","")))</f>
        <v/>
      </c>
      <c r="S487" s="32" t="n">
        <f aca="false">IF(R487="",0,IFERROR(MATCH(R487,Vans!$G$2:$G$51,0),0))</f>
        <v>0</v>
      </c>
      <c r="T487" s="32" t="str">
        <f aca="false">IF(S487=0,"",INDEX(Vans!$B$2:$B$51,S487)&amp;"")</f>
        <v/>
      </c>
      <c r="U487" s="32" t="str">
        <f aca="false">IF(S487=0,"",INDEX(Vans!$C$2:$C$51,S487))</f>
        <v/>
      </c>
      <c r="V487" s="32" t="str">
        <f aca="false">IF(TRIM(F487&amp;"")="","",IF(ISNUMBER(SEARCH("adblue",F487)),"AdBlue",IF(OR(ISNUMBER(SEARCH("diesel",F487)),ISNUMBER(SEARCH("derv",F487)),ISNUMBER(SEARCH("ulsd",F487))),"Diesel",IF(OR(ISNUMBER(SEARCH("unleaded",F487)),ISNUMBER(SEARCH("petrol",F487)),ISNUMBER(SEARCH("ulp",F487))),"Petrol",IF(OR(ISNUMBER(SEARCH("electric",F487)),ISNUMBER(SEARCH("charg",F487)),ISNUMBER(SEARCH("kwh",F487))),"Electric","Other")))))</f>
        <v/>
      </c>
      <c r="W487" s="34" t="str">
        <f aca="false">IF(TRIM(B487&amp;"")&lt;&gt;"",IFERROR(MOD(B487*1,1),""),IF(A487="","",IFERROR(IF(MOD(A487*1,1)&gt;0,MOD(A487*1,1),""),"")))</f>
        <v/>
      </c>
      <c r="X487" s="35" t="str">
        <f aca="false">IF(A487="","",IFERROR(INT(A487*1),""))</f>
        <v/>
      </c>
      <c r="Y487" s="32" t="str">
        <f aca="false">IF(OR(X487="",NOT(OR(V487="Diesel",V487="Petrol"))),"",MAX(IF(O487="",0,COUNTIFS($O$2:$O$501,O487,$X$2:$X$501,X487,$V$2:$V$501,"Diesel")+COUNTIFS($O$2:$O$501,O487,$X$2:$X$501,X487,$V$2:$V$501,"Petrol")),IF(R487="",0,COUNTIFS($R$2:$R$501,R487,$X$2:$X$501,X487,$V$2:$V$501,"Diesel")+COUNTIFS($R$2:$R$501,R487,$X$2:$X$501,X487,$V$2:$V$501,"Petrol"))))</f>
        <v/>
      </c>
      <c r="Z487" s="32" t="str">
        <f aca="false">IF(OR(R487="",TRIM(I487&amp;"")="",NOT(OR(V487="Diesel",V487="Petrol"))),"",IFERROR(_xlfn.MAXIFS($I$2:$I$501,$R$2:$R$501,R487,$I$2:$I$501,"&lt;"&amp;I487,$V$2:$V$501,"&lt;&gt;AdBlue",$V$2:$V$501,"&lt;&gt;Other"),""))</f>
        <v/>
      </c>
      <c r="AA487" s="32" t="str">
        <f aca="false">IF(OR(Z487="",N(Z487)=0),"",I487-Z487)</f>
        <v/>
      </c>
      <c r="AB487" s="32" t="str">
        <f aca="false">IF(OR(R487="",TRIM(I487&amp;"")="",X487=""),"",IFERROR(_xlfn.MAXIFS($I$2:$I$501,$R$2:$R$501,R487,$X$2:$X$501,"&lt;"&amp;X487),""))</f>
        <v/>
      </c>
      <c r="AC487" s="32" t="str">
        <f aca="false">IF(V487="Other","Not fuel, ","")&amp;IFERROR(IF(AND(T487&lt;&gt;"",OR(AND(V487="Diesel",T487&lt;&gt;"Diesel"),AND(V487="Petrol",T487&lt;&gt;"Petrol",T487&lt;&gt;"Plug-in hybrid"),AND(V487="Electric",T487&lt;&gt;"Electric",T487&lt;&gt;"Plug-in hybrid"))),"Wrong fuel for this van, ",""),"")&amp;IFERROR(IF(AND(OR(V487="Diesel",V487="Petrol"),N(U487)&gt;0,G487*1&gt;N(U487)*(1+TankMargin)),"More than the tank holds, ",""),"")&amp;IF(AND(TRIM(D487&amp;"")&lt;&gt;"",Q487&lt;&gt;"",SUBSTITUTE(UPPER(Q487)," ","")&lt;&gt;R487),"Card used in another van, ","")&amp;IF(AND(TRIM(D487&amp;"")&lt;&gt;"",S487=0),"Not one of your vans, ","")&amp;IF(AND(A487&lt;&gt;"",R487="",O487&lt;&gt;"",P487=0),"Card not on your Vans list, ","")&amp;IF(N(Y487)&gt;1,"Filled twice that day, ","")&amp;IFERROR(IF(AND(AA487&lt;&gt;"",AA487&lt;MinMiles),"Only "&amp;TEXT(AA487,"#,##0")&amp;" miles since the previous fill, ",""),"")&amp;IFERROR(IF(AND(AB487&lt;&gt;"",N(AB487)&gt;0,I487*1&lt;N(AB487)),"Pump mileage lower than before, ",""),"")&amp;IFERROR(IF(AND(TRIM(I487&amp;"")&lt;&gt;"",TRIM(K487&amp;"")&lt;&gt;"",ABS(I487*1-K487*1)&gt;MileTolerance),"Pump mileage off from the odometer, ",""),"")&amp;IF(J487="No","No receipt from the driver, ","")&amp;IFERROR(IF(AND(W487&lt;&gt;"",OR(W487&lt;DayStart,W487&gt;DayEnd)),"Outside working hours, ",""),"")&amp;IFERROR(IF(AND(X487&lt;&gt;"",WEEKDAY(X487,2)=6,FlagSat="Yes"),"Saturday, ",""),"")&amp;IFERROR(IF(AND(X487&lt;&gt;"",WEEKDAY(X487,2)=7,FlagSun="Yes"),"Sunday, ",""),"")&amp;IF(AND(FlagPremium="Yes",OR(V487="Diesel",V487="Petrol"),OR(ISNUMBER(SEARCH("super",F487)),ISNUMBER(SEARCH("premium",F487)),ISNUMBER(SEARCH("ultimate",F487)),ISNUMBER(SEARCH("v-power",F487)),ISNUMBER(SEARCH("momentum",F487)),ISNUMBER(SEARCH("supreme",F487)))),"Premium fuel, ","")</f>
        <v/>
      </c>
      <c r="AD487" s="32" t="n">
        <f aca="false">IF(AC487="",0,1)</f>
        <v>0</v>
      </c>
      <c r="AE487" s="32" t="n">
        <f aca="false">IF(A487="",0,1)</f>
        <v>0</v>
      </c>
    </row>
    <row r="488" customFormat="false" ht="15" hidden="false" customHeight="false" outlineLevel="0" collapsed="false">
      <c r="A488" s="24"/>
      <c r="B488" s="25"/>
      <c r="C488" s="21"/>
      <c r="D488" s="19"/>
      <c r="E488" s="19"/>
      <c r="F488" s="19"/>
      <c r="G488" s="26"/>
      <c r="H488" s="27"/>
      <c r="I488" s="28"/>
      <c r="J488" s="19"/>
      <c r="K488" s="28"/>
      <c r="L488" s="29" t="str">
        <f aca="false">IF(AC488="","",LEFT(AC488,LEN(AC488)-2))</f>
        <v/>
      </c>
      <c r="M488" s="30"/>
      <c r="N488" s="30"/>
      <c r="O488" s="32" t="str">
        <f aca="false">IF(TRIM(C488&amp;"")="","",RIGHT(SUBSTITUTE(SUBSTITUTE(C488&amp;""," ",""),"*",""),4))</f>
        <v/>
      </c>
      <c r="P488" s="32" t="n">
        <f aca="false">IF(O488="",0,IFERROR(MATCH(O488,Vans!$D$2:$D$51,0),IFERROR(MATCH(VALUE(O488),Vans!$D$2:$D$51,0),0)))</f>
        <v>0</v>
      </c>
      <c r="Q488" s="32" t="str">
        <f aca="false">IF(P488=0,"",INDEX(Vans!$A$2:$A$51,P488)&amp;"")</f>
        <v/>
      </c>
      <c r="R488" s="32" t="str">
        <f aca="false">IF(A488="","",IF(TRIM(D488&amp;"")&lt;&gt;"",SUBSTITUTE(UPPER(TRIM(D488&amp;""))," ",""),SUBSTITUTE(UPPER(Q488)," ","")))</f>
        <v/>
      </c>
      <c r="S488" s="32" t="n">
        <f aca="false">IF(R488="",0,IFERROR(MATCH(R488,Vans!$G$2:$G$51,0),0))</f>
        <v>0</v>
      </c>
      <c r="T488" s="32" t="str">
        <f aca="false">IF(S488=0,"",INDEX(Vans!$B$2:$B$51,S488)&amp;"")</f>
        <v/>
      </c>
      <c r="U488" s="32" t="str">
        <f aca="false">IF(S488=0,"",INDEX(Vans!$C$2:$C$51,S488))</f>
        <v/>
      </c>
      <c r="V488" s="32" t="str">
        <f aca="false">IF(TRIM(F488&amp;"")="","",IF(ISNUMBER(SEARCH("adblue",F488)),"AdBlue",IF(OR(ISNUMBER(SEARCH("diesel",F488)),ISNUMBER(SEARCH("derv",F488)),ISNUMBER(SEARCH("ulsd",F488))),"Diesel",IF(OR(ISNUMBER(SEARCH("unleaded",F488)),ISNUMBER(SEARCH("petrol",F488)),ISNUMBER(SEARCH("ulp",F488))),"Petrol",IF(OR(ISNUMBER(SEARCH("electric",F488)),ISNUMBER(SEARCH("charg",F488)),ISNUMBER(SEARCH("kwh",F488))),"Electric","Other")))))</f>
        <v/>
      </c>
      <c r="W488" s="34" t="str">
        <f aca="false">IF(TRIM(B488&amp;"")&lt;&gt;"",IFERROR(MOD(B488*1,1),""),IF(A488="","",IFERROR(IF(MOD(A488*1,1)&gt;0,MOD(A488*1,1),""),"")))</f>
        <v/>
      </c>
      <c r="X488" s="35" t="str">
        <f aca="false">IF(A488="","",IFERROR(INT(A488*1),""))</f>
        <v/>
      </c>
      <c r="Y488" s="32" t="str">
        <f aca="false">IF(OR(X488="",NOT(OR(V488="Diesel",V488="Petrol"))),"",MAX(IF(O488="",0,COUNTIFS($O$2:$O$501,O488,$X$2:$X$501,X488,$V$2:$V$501,"Diesel")+COUNTIFS($O$2:$O$501,O488,$X$2:$X$501,X488,$V$2:$V$501,"Petrol")),IF(R488="",0,COUNTIFS($R$2:$R$501,R488,$X$2:$X$501,X488,$V$2:$V$501,"Diesel")+COUNTIFS($R$2:$R$501,R488,$X$2:$X$501,X488,$V$2:$V$501,"Petrol"))))</f>
        <v/>
      </c>
      <c r="Z488" s="32" t="str">
        <f aca="false">IF(OR(R488="",TRIM(I488&amp;"")="",NOT(OR(V488="Diesel",V488="Petrol"))),"",IFERROR(_xlfn.MAXIFS($I$2:$I$501,$R$2:$R$501,R488,$I$2:$I$501,"&lt;"&amp;I488,$V$2:$V$501,"&lt;&gt;AdBlue",$V$2:$V$501,"&lt;&gt;Other"),""))</f>
        <v/>
      </c>
      <c r="AA488" s="32" t="str">
        <f aca="false">IF(OR(Z488="",N(Z488)=0),"",I488-Z488)</f>
        <v/>
      </c>
      <c r="AB488" s="32" t="str">
        <f aca="false">IF(OR(R488="",TRIM(I488&amp;"")="",X488=""),"",IFERROR(_xlfn.MAXIFS($I$2:$I$501,$R$2:$R$501,R488,$X$2:$X$501,"&lt;"&amp;X488),""))</f>
        <v/>
      </c>
      <c r="AC488" s="32" t="str">
        <f aca="false">IF(V488="Other","Not fuel, ","")&amp;IFERROR(IF(AND(T488&lt;&gt;"",OR(AND(V488="Diesel",T488&lt;&gt;"Diesel"),AND(V488="Petrol",T488&lt;&gt;"Petrol",T488&lt;&gt;"Plug-in hybrid"),AND(V488="Electric",T488&lt;&gt;"Electric",T488&lt;&gt;"Plug-in hybrid"))),"Wrong fuel for this van, ",""),"")&amp;IFERROR(IF(AND(OR(V488="Diesel",V488="Petrol"),N(U488)&gt;0,G488*1&gt;N(U488)*(1+TankMargin)),"More than the tank holds, ",""),"")&amp;IF(AND(TRIM(D488&amp;"")&lt;&gt;"",Q488&lt;&gt;"",SUBSTITUTE(UPPER(Q488)," ","")&lt;&gt;R488),"Card used in another van, ","")&amp;IF(AND(TRIM(D488&amp;"")&lt;&gt;"",S488=0),"Not one of your vans, ","")&amp;IF(AND(A488&lt;&gt;"",R488="",O488&lt;&gt;"",P488=0),"Card not on your Vans list, ","")&amp;IF(N(Y488)&gt;1,"Filled twice that day, ","")&amp;IFERROR(IF(AND(AA488&lt;&gt;"",AA488&lt;MinMiles),"Only "&amp;TEXT(AA488,"#,##0")&amp;" miles since the previous fill, ",""),"")&amp;IFERROR(IF(AND(AB488&lt;&gt;"",N(AB488)&gt;0,I488*1&lt;N(AB488)),"Pump mileage lower than before, ",""),"")&amp;IFERROR(IF(AND(TRIM(I488&amp;"")&lt;&gt;"",TRIM(K488&amp;"")&lt;&gt;"",ABS(I488*1-K488*1)&gt;MileTolerance),"Pump mileage off from the odometer, ",""),"")&amp;IF(J488="No","No receipt from the driver, ","")&amp;IFERROR(IF(AND(W488&lt;&gt;"",OR(W488&lt;DayStart,W488&gt;DayEnd)),"Outside working hours, ",""),"")&amp;IFERROR(IF(AND(X488&lt;&gt;"",WEEKDAY(X488,2)=6,FlagSat="Yes"),"Saturday, ",""),"")&amp;IFERROR(IF(AND(X488&lt;&gt;"",WEEKDAY(X488,2)=7,FlagSun="Yes"),"Sunday, ",""),"")&amp;IF(AND(FlagPremium="Yes",OR(V488="Diesel",V488="Petrol"),OR(ISNUMBER(SEARCH("super",F488)),ISNUMBER(SEARCH("premium",F488)),ISNUMBER(SEARCH("ultimate",F488)),ISNUMBER(SEARCH("v-power",F488)),ISNUMBER(SEARCH("momentum",F488)),ISNUMBER(SEARCH("supreme",F488)))),"Premium fuel, ","")</f>
        <v/>
      </c>
      <c r="AD488" s="32" t="n">
        <f aca="false">IF(AC488="",0,1)</f>
        <v>0</v>
      </c>
      <c r="AE488" s="32" t="n">
        <f aca="false">IF(A488="",0,1)</f>
        <v>0</v>
      </c>
    </row>
    <row r="489" customFormat="false" ht="15" hidden="false" customHeight="false" outlineLevel="0" collapsed="false">
      <c r="A489" s="24"/>
      <c r="B489" s="25"/>
      <c r="C489" s="21"/>
      <c r="D489" s="19"/>
      <c r="E489" s="19"/>
      <c r="F489" s="19"/>
      <c r="G489" s="26"/>
      <c r="H489" s="27"/>
      <c r="I489" s="28"/>
      <c r="J489" s="19"/>
      <c r="K489" s="28"/>
      <c r="L489" s="29" t="str">
        <f aca="false">IF(AC489="","",LEFT(AC489,LEN(AC489)-2))</f>
        <v/>
      </c>
      <c r="M489" s="30"/>
      <c r="N489" s="30"/>
      <c r="O489" s="32" t="str">
        <f aca="false">IF(TRIM(C489&amp;"")="","",RIGHT(SUBSTITUTE(SUBSTITUTE(C489&amp;""," ",""),"*",""),4))</f>
        <v/>
      </c>
      <c r="P489" s="32" t="n">
        <f aca="false">IF(O489="",0,IFERROR(MATCH(O489,Vans!$D$2:$D$51,0),IFERROR(MATCH(VALUE(O489),Vans!$D$2:$D$51,0),0)))</f>
        <v>0</v>
      </c>
      <c r="Q489" s="32" t="str">
        <f aca="false">IF(P489=0,"",INDEX(Vans!$A$2:$A$51,P489)&amp;"")</f>
        <v/>
      </c>
      <c r="R489" s="32" t="str">
        <f aca="false">IF(A489="","",IF(TRIM(D489&amp;"")&lt;&gt;"",SUBSTITUTE(UPPER(TRIM(D489&amp;""))," ",""),SUBSTITUTE(UPPER(Q489)," ","")))</f>
        <v/>
      </c>
      <c r="S489" s="32" t="n">
        <f aca="false">IF(R489="",0,IFERROR(MATCH(R489,Vans!$G$2:$G$51,0),0))</f>
        <v>0</v>
      </c>
      <c r="T489" s="32" t="str">
        <f aca="false">IF(S489=0,"",INDEX(Vans!$B$2:$B$51,S489)&amp;"")</f>
        <v/>
      </c>
      <c r="U489" s="32" t="str">
        <f aca="false">IF(S489=0,"",INDEX(Vans!$C$2:$C$51,S489))</f>
        <v/>
      </c>
      <c r="V489" s="32" t="str">
        <f aca="false">IF(TRIM(F489&amp;"")="","",IF(ISNUMBER(SEARCH("adblue",F489)),"AdBlue",IF(OR(ISNUMBER(SEARCH("diesel",F489)),ISNUMBER(SEARCH("derv",F489)),ISNUMBER(SEARCH("ulsd",F489))),"Diesel",IF(OR(ISNUMBER(SEARCH("unleaded",F489)),ISNUMBER(SEARCH("petrol",F489)),ISNUMBER(SEARCH("ulp",F489))),"Petrol",IF(OR(ISNUMBER(SEARCH("electric",F489)),ISNUMBER(SEARCH("charg",F489)),ISNUMBER(SEARCH("kwh",F489))),"Electric","Other")))))</f>
        <v/>
      </c>
      <c r="W489" s="34" t="str">
        <f aca="false">IF(TRIM(B489&amp;"")&lt;&gt;"",IFERROR(MOD(B489*1,1),""),IF(A489="","",IFERROR(IF(MOD(A489*1,1)&gt;0,MOD(A489*1,1),""),"")))</f>
        <v/>
      </c>
      <c r="X489" s="35" t="str">
        <f aca="false">IF(A489="","",IFERROR(INT(A489*1),""))</f>
        <v/>
      </c>
      <c r="Y489" s="32" t="str">
        <f aca="false">IF(OR(X489="",NOT(OR(V489="Diesel",V489="Petrol"))),"",MAX(IF(O489="",0,COUNTIFS($O$2:$O$501,O489,$X$2:$X$501,X489,$V$2:$V$501,"Diesel")+COUNTIFS($O$2:$O$501,O489,$X$2:$X$501,X489,$V$2:$V$501,"Petrol")),IF(R489="",0,COUNTIFS($R$2:$R$501,R489,$X$2:$X$501,X489,$V$2:$V$501,"Diesel")+COUNTIFS($R$2:$R$501,R489,$X$2:$X$501,X489,$V$2:$V$501,"Petrol"))))</f>
        <v/>
      </c>
      <c r="Z489" s="32" t="str">
        <f aca="false">IF(OR(R489="",TRIM(I489&amp;"")="",NOT(OR(V489="Diesel",V489="Petrol"))),"",IFERROR(_xlfn.MAXIFS($I$2:$I$501,$R$2:$R$501,R489,$I$2:$I$501,"&lt;"&amp;I489,$V$2:$V$501,"&lt;&gt;AdBlue",$V$2:$V$501,"&lt;&gt;Other"),""))</f>
        <v/>
      </c>
      <c r="AA489" s="32" t="str">
        <f aca="false">IF(OR(Z489="",N(Z489)=0),"",I489-Z489)</f>
        <v/>
      </c>
      <c r="AB489" s="32" t="str">
        <f aca="false">IF(OR(R489="",TRIM(I489&amp;"")="",X489=""),"",IFERROR(_xlfn.MAXIFS($I$2:$I$501,$R$2:$R$501,R489,$X$2:$X$501,"&lt;"&amp;X489),""))</f>
        <v/>
      </c>
      <c r="AC489" s="32" t="str">
        <f aca="false">IF(V489="Other","Not fuel, ","")&amp;IFERROR(IF(AND(T489&lt;&gt;"",OR(AND(V489="Diesel",T489&lt;&gt;"Diesel"),AND(V489="Petrol",T489&lt;&gt;"Petrol",T489&lt;&gt;"Plug-in hybrid"),AND(V489="Electric",T489&lt;&gt;"Electric",T489&lt;&gt;"Plug-in hybrid"))),"Wrong fuel for this van, ",""),"")&amp;IFERROR(IF(AND(OR(V489="Diesel",V489="Petrol"),N(U489)&gt;0,G489*1&gt;N(U489)*(1+TankMargin)),"More than the tank holds, ",""),"")&amp;IF(AND(TRIM(D489&amp;"")&lt;&gt;"",Q489&lt;&gt;"",SUBSTITUTE(UPPER(Q489)," ","")&lt;&gt;R489),"Card used in another van, ","")&amp;IF(AND(TRIM(D489&amp;"")&lt;&gt;"",S489=0),"Not one of your vans, ","")&amp;IF(AND(A489&lt;&gt;"",R489="",O489&lt;&gt;"",P489=0),"Card not on your Vans list, ","")&amp;IF(N(Y489)&gt;1,"Filled twice that day, ","")&amp;IFERROR(IF(AND(AA489&lt;&gt;"",AA489&lt;MinMiles),"Only "&amp;TEXT(AA489,"#,##0")&amp;" miles since the previous fill, ",""),"")&amp;IFERROR(IF(AND(AB489&lt;&gt;"",N(AB489)&gt;0,I489*1&lt;N(AB489)),"Pump mileage lower than before, ",""),"")&amp;IFERROR(IF(AND(TRIM(I489&amp;"")&lt;&gt;"",TRIM(K489&amp;"")&lt;&gt;"",ABS(I489*1-K489*1)&gt;MileTolerance),"Pump mileage off from the odometer, ",""),"")&amp;IF(J489="No","No receipt from the driver, ","")&amp;IFERROR(IF(AND(W489&lt;&gt;"",OR(W489&lt;DayStart,W489&gt;DayEnd)),"Outside working hours, ",""),"")&amp;IFERROR(IF(AND(X489&lt;&gt;"",WEEKDAY(X489,2)=6,FlagSat="Yes"),"Saturday, ",""),"")&amp;IFERROR(IF(AND(X489&lt;&gt;"",WEEKDAY(X489,2)=7,FlagSun="Yes"),"Sunday, ",""),"")&amp;IF(AND(FlagPremium="Yes",OR(V489="Diesel",V489="Petrol"),OR(ISNUMBER(SEARCH("super",F489)),ISNUMBER(SEARCH("premium",F489)),ISNUMBER(SEARCH("ultimate",F489)),ISNUMBER(SEARCH("v-power",F489)),ISNUMBER(SEARCH("momentum",F489)),ISNUMBER(SEARCH("supreme",F489)))),"Premium fuel, ","")</f>
        <v/>
      </c>
      <c r="AD489" s="32" t="n">
        <f aca="false">IF(AC489="",0,1)</f>
        <v>0</v>
      </c>
      <c r="AE489" s="32" t="n">
        <f aca="false">IF(A489="",0,1)</f>
        <v>0</v>
      </c>
    </row>
    <row r="490" customFormat="false" ht="15" hidden="false" customHeight="false" outlineLevel="0" collapsed="false">
      <c r="A490" s="24"/>
      <c r="B490" s="25"/>
      <c r="C490" s="21"/>
      <c r="D490" s="19"/>
      <c r="E490" s="19"/>
      <c r="F490" s="19"/>
      <c r="G490" s="26"/>
      <c r="H490" s="27"/>
      <c r="I490" s="28"/>
      <c r="J490" s="19"/>
      <c r="K490" s="28"/>
      <c r="L490" s="29" t="str">
        <f aca="false">IF(AC490="","",LEFT(AC490,LEN(AC490)-2))</f>
        <v/>
      </c>
      <c r="M490" s="30"/>
      <c r="N490" s="30"/>
      <c r="O490" s="32" t="str">
        <f aca="false">IF(TRIM(C490&amp;"")="","",RIGHT(SUBSTITUTE(SUBSTITUTE(C490&amp;""," ",""),"*",""),4))</f>
        <v/>
      </c>
      <c r="P490" s="32" t="n">
        <f aca="false">IF(O490="",0,IFERROR(MATCH(O490,Vans!$D$2:$D$51,0),IFERROR(MATCH(VALUE(O490),Vans!$D$2:$D$51,0),0)))</f>
        <v>0</v>
      </c>
      <c r="Q490" s="32" t="str">
        <f aca="false">IF(P490=0,"",INDEX(Vans!$A$2:$A$51,P490)&amp;"")</f>
        <v/>
      </c>
      <c r="R490" s="32" t="str">
        <f aca="false">IF(A490="","",IF(TRIM(D490&amp;"")&lt;&gt;"",SUBSTITUTE(UPPER(TRIM(D490&amp;""))," ",""),SUBSTITUTE(UPPER(Q490)," ","")))</f>
        <v/>
      </c>
      <c r="S490" s="32" t="n">
        <f aca="false">IF(R490="",0,IFERROR(MATCH(R490,Vans!$G$2:$G$51,0),0))</f>
        <v>0</v>
      </c>
      <c r="T490" s="32" t="str">
        <f aca="false">IF(S490=0,"",INDEX(Vans!$B$2:$B$51,S490)&amp;"")</f>
        <v/>
      </c>
      <c r="U490" s="32" t="str">
        <f aca="false">IF(S490=0,"",INDEX(Vans!$C$2:$C$51,S490))</f>
        <v/>
      </c>
      <c r="V490" s="32" t="str">
        <f aca="false">IF(TRIM(F490&amp;"")="","",IF(ISNUMBER(SEARCH("adblue",F490)),"AdBlue",IF(OR(ISNUMBER(SEARCH("diesel",F490)),ISNUMBER(SEARCH("derv",F490)),ISNUMBER(SEARCH("ulsd",F490))),"Diesel",IF(OR(ISNUMBER(SEARCH("unleaded",F490)),ISNUMBER(SEARCH("petrol",F490)),ISNUMBER(SEARCH("ulp",F490))),"Petrol",IF(OR(ISNUMBER(SEARCH("electric",F490)),ISNUMBER(SEARCH("charg",F490)),ISNUMBER(SEARCH("kwh",F490))),"Electric","Other")))))</f>
        <v/>
      </c>
      <c r="W490" s="34" t="str">
        <f aca="false">IF(TRIM(B490&amp;"")&lt;&gt;"",IFERROR(MOD(B490*1,1),""),IF(A490="","",IFERROR(IF(MOD(A490*1,1)&gt;0,MOD(A490*1,1),""),"")))</f>
        <v/>
      </c>
      <c r="X490" s="35" t="str">
        <f aca="false">IF(A490="","",IFERROR(INT(A490*1),""))</f>
        <v/>
      </c>
      <c r="Y490" s="32" t="str">
        <f aca="false">IF(OR(X490="",NOT(OR(V490="Diesel",V490="Petrol"))),"",MAX(IF(O490="",0,COUNTIFS($O$2:$O$501,O490,$X$2:$X$501,X490,$V$2:$V$501,"Diesel")+COUNTIFS($O$2:$O$501,O490,$X$2:$X$501,X490,$V$2:$V$501,"Petrol")),IF(R490="",0,COUNTIFS($R$2:$R$501,R490,$X$2:$X$501,X490,$V$2:$V$501,"Diesel")+COUNTIFS($R$2:$R$501,R490,$X$2:$X$501,X490,$V$2:$V$501,"Petrol"))))</f>
        <v/>
      </c>
      <c r="Z490" s="32" t="str">
        <f aca="false">IF(OR(R490="",TRIM(I490&amp;"")="",NOT(OR(V490="Diesel",V490="Petrol"))),"",IFERROR(_xlfn.MAXIFS($I$2:$I$501,$R$2:$R$501,R490,$I$2:$I$501,"&lt;"&amp;I490,$V$2:$V$501,"&lt;&gt;AdBlue",$V$2:$V$501,"&lt;&gt;Other"),""))</f>
        <v/>
      </c>
      <c r="AA490" s="32" t="str">
        <f aca="false">IF(OR(Z490="",N(Z490)=0),"",I490-Z490)</f>
        <v/>
      </c>
      <c r="AB490" s="32" t="str">
        <f aca="false">IF(OR(R490="",TRIM(I490&amp;"")="",X490=""),"",IFERROR(_xlfn.MAXIFS($I$2:$I$501,$R$2:$R$501,R490,$X$2:$X$501,"&lt;"&amp;X490),""))</f>
        <v/>
      </c>
      <c r="AC490" s="32" t="str">
        <f aca="false">IF(V490="Other","Not fuel, ","")&amp;IFERROR(IF(AND(T490&lt;&gt;"",OR(AND(V490="Diesel",T490&lt;&gt;"Diesel"),AND(V490="Petrol",T490&lt;&gt;"Petrol",T490&lt;&gt;"Plug-in hybrid"),AND(V490="Electric",T490&lt;&gt;"Electric",T490&lt;&gt;"Plug-in hybrid"))),"Wrong fuel for this van, ",""),"")&amp;IFERROR(IF(AND(OR(V490="Diesel",V490="Petrol"),N(U490)&gt;0,G490*1&gt;N(U490)*(1+TankMargin)),"More than the tank holds, ",""),"")&amp;IF(AND(TRIM(D490&amp;"")&lt;&gt;"",Q490&lt;&gt;"",SUBSTITUTE(UPPER(Q490)," ","")&lt;&gt;R490),"Card used in another van, ","")&amp;IF(AND(TRIM(D490&amp;"")&lt;&gt;"",S490=0),"Not one of your vans, ","")&amp;IF(AND(A490&lt;&gt;"",R490="",O490&lt;&gt;"",P490=0),"Card not on your Vans list, ","")&amp;IF(N(Y490)&gt;1,"Filled twice that day, ","")&amp;IFERROR(IF(AND(AA490&lt;&gt;"",AA490&lt;MinMiles),"Only "&amp;TEXT(AA490,"#,##0")&amp;" miles since the previous fill, ",""),"")&amp;IFERROR(IF(AND(AB490&lt;&gt;"",N(AB490)&gt;0,I490*1&lt;N(AB490)),"Pump mileage lower than before, ",""),"")&amp;IFERROR(IF(AND(TRIM(I490&amp;"")&lt;&gt;"",TRIM(K490&amp;"")&lt;&gt;"",ABS(I490*1-K490*1)&gt;MileTolerance),"Pump mileage off from the odometer, ",""),"")&amp;IF(J490="No","No receipt from the driver, ","")&amp;IFERROR(IF(AND(W490&lt;&gt;"",OR(W490&lt;DayStart,W490&gt;DayEnd)),"Outside working hours, ",""),"")&amp;IFERROR(IF(AND(X490&lt;&gt;"",WEEKDAY(X490,2)=6,FlagSat="Yes"),"Saturday, ",""),"")&amp;IFERROR(IF(AND(X490&lt;&gt;"",WEEKDAY(X490,2)=7,FlagSun="Yes"),"Sunday, ",""),"")&amp;IF(AND(FlagPremium="Yes",OR(V490="Diesel",V490="Petrol"),OR(ISNUMBER(SEARCH("super",F490)),ISNUMBER(SEARCH("premium",F490)),ISNUMBER(SEARCH("ultimate",F490)),ISNUMBER(SEARCH("v-power",F490)),ISNUMBER(SEARCH("momentum",F490)),ISNUMBER(SEARCH("supreme",F490)))),"Premium fuel, ","")</f>
        <v/>
      </c>
      <c r="AD490" s="32" t="n">
        <f aca="false">IF(AC490="",0,1)</f>
        <v>0</v>
      </c>
      <c r="AE490" s="32" t="n">
        <f aca="false">IF(A490="",0,1)</f>
        <v>0</v>
      </c>
    </row>
    <row r="491" customFormat="false" ht="15" hidden="false" customHeight="false" outlineLevel="0" collapsed="false">
      <c r="A491" s="24"/>
      <c r="B491" s="25"/>
      <c r="C491" s="21"/>
      <c r="D491" s="19"/>
      <c r="E491" s="19"/>
      <c r="F491" s="19"/>
      <c r="G491" s="26"/>
      <c r="H491" s="27"/>
      <c r="I491" s="28"/>
      <c r="J491" s="19"/>
      <c r="K491" s="28"/>
      <c r="L491" s="29" t="str">
        <f aca="false">IF(AC491="","",LEFT(AC491,LEN(AC491)-2))</f>
        <v/>
      </c>
      <c r="M491" s="30"/>
      <c r="N491" s="30"/>
      <c r="O491" s="32" t="str">
        <f aca="false">IF(TRIM(C491&amp;"")="","",RIGHT(SUBSTITUTE(SUBSTITUTE(C491&amp;""," ",""),"*",""),4))</f>
        <v/>
      </c>
      <c r="P491" s="32" t="n">
        <f aca="false">IF(O491="",0,IFERROR(MATCH(O491,Vans!$D$2:$D$51,0),IFERROR(MATCH(VALUE(O491),Vans!$D$2:$D$51,0),0)))</f>
        <v>0</v>
      </c>
      <c r="Q491" s="32" t="str">
        <f aca="false">IF(P491=0,"",INDEX(Vans!$A$2:$A$51,P491)&amp;"")</f>
        <v/>
      </c>
      <c r="R491" s="32" t="str">
        <f aca="false">IF(A491="","",IF(TRIM(D491&amp;"")&lt;&gt;"",SUBSTITUTE(UPPER(TRIM(D491&amp;""))," ",""),SUBSTITUTE(UPPER(Q491)," ","")))</f>
        <v/>
      </c>
      <c r="S491" s="32" t="n">
        <f aca="false">IF(R491="",0,IFERROR(MATCH(R491,Vans!$G$2:$G$51,0),0))</f>
        <v>0</v>
      </c>
      <c r="T491" s="32" t="str">
        <f aca="false">IF(S491=0,"",INDEX(Vans!$B$2:$B$51,S491)&amp;"")</f>
        <v/>
      </c>
      <c r="U491" s="32" t="str">
        <f aca="false">IF(S491=0,"",INDEX(Vans!$C$2:$C$51,S491))</f>
        <v/>
      </c>
      <c r="V491" s="32" t="str">
        <f aca="false">IF(TRIM(F491&amp;"")="","",IF(ISNUMBER(SEARCH("adblue",F491)),"AdBlue",IF(OR(ISNUMBER(SEARCH("diesel",F491)),ISNUMBER(SEARCH("derv",F491)),ISNUMBER(SEARCH("ulsd",F491))),"Diesel",IF(OR(ISNUMBER(SEARCH("unleaded",F491)),ISNUMBER(SEARCH("petrol",F491)),ISNUMBER(SEARCH("ulp",F491))),"Petrol",IF(OR(ISNUMBER(SEARCH("electric",F491)),ISNUMBER(SEARCH("charg",F491)),ISNUMBER(SEARCH("kwh",F491))),"Electric","Other")))))</f>
        <v/>
      </c>
      <c r="W491" s="34" t="str">
        <f aca="false">IF(TRIM(B491&amp;"")&lt;&gt;"",IFERROR(MOD(B491*1,1),""),IF(A491="","",IFERROR(IF(MOD(A491*1,1)&gt;0,MOD(A491*1,1),""),"")))</f>
        <v/>
      </c>
      <c r="X491" s="35" t="str">
        <f aca="false">IF(A491="","",IFERROR(INT(A491*1),""))</f>
        <v/>
      </c>
      <c r="Y491" s="32" t="str">
        <f aca="false">IF(OR(X491="",NOT(OR(V491="Diesel",V491="Petrol"))),"",MAX(IF(O491="",0,COUNTIFS($O$2:$O$501,O491,$X$2:$X$501,X491,$V$2:$V$501,"Diesel")+COUNTIFS($O$2:$O$501,O491,$X$2:$X$501,X491,$V$2:$V$501,"Petrol")),IF(R491="",0,COUNTIFS($R$2:$R$501,R491,$X$2:$X$501,X491,$V$2:$V$501,"Diesel")+COUNTIFS($R$2:$R$501,R491,$X$2:$X$501,X491,$V$2:$V$501,"Petrol"))))</f>
        <v/>
      </c>
      <c r="Z491" s="32" t="str">
        <f aca="false">IF(OR(R491="",TRIM(I491&amp;"")="",NOT(OR(V491="Diesel",V491="Petrol"))),"",IFERROR(_xlfn.MAXIFS($I$2:$I$501,$R$2:$R$501,R491,$I$2:$I$501,"&lt;"&amp;I491,$V$2:$V$501,"&lt;&gt;AdBlue",$V$2:$V$501,"&lt;&gt;Other"),""))</f>
        <v/>
      </c>
      <c r="AA491" s="32" t="str">
        <f aca="false">IF(OR(Z491="",N(Z491)=0),"",I491-Z491)</f>
        <v/>
      </c>
      <c r="AB491" s="32" t="str">
        <f aca="false">IF(OR(R491="",TRIM(I491&amp;"")="",X491=""),"",IFERROR(_xlfn.MAXIFS($I$2:$I$501,$R$2:$R$501,R491,$X$2:$X$501,"&lt;"&amp;X491),""))</f>
        <v/>
      </c>
      <c r="AC491" s="32" t="str">
        <f aca="false">IF(V491="Other","Not fuel, ","")&amp;IFERROR(IF(AND(T491&lt;&gt;"",OR(AND(V491="Diesel",T491&lt;&gt;"Diesel"),AND(V491="Petrol",T491&lt;&gt;"Petrol",T491&lt;&gt;"Plug-in hybrid"),AND(V491="Electric",T491&lt;&gt;"Electric",T491&lt;&gt;"Plug-in hybrid"))),"Wrong fuel for this van, ",""),"")&amp;IFERROR(IF(AND(OR(V491="Diesel",V491="Petrol"),N(U491)&gt;0,G491*1&gt;N(U491)*(1+TankMargin)),"More than the tank holds, ",""),"")&amp;IF(AND(TRIM(D491&amp;"")&lt;&gt;"",Q491&lt;&gt;"",SUBSTITUTE(UPPER(Q491)," ","")&lt;&gt;R491),"Card used in another van, ","")&amp;IF(AND(TRIM(D491&amp;"")&lt;&gt;"",S491=0),"Not one of your vans, ","")&amp;IF(AND(A491&lt;&gt;"",R491="",O491&lt;&gt;"",P491=0),"Card not on your Vans list, ","")&amp;IF(N(Y491)&gt;1,"Filled twice that day, ","")&amp;IFERROR(IF(AND(AA491&lt;&gt;"",AA491&lt;MinMiles),"Only "&amp;TEXT(AA491,"#,##0")&amp;" miles since the previous fill, ",""),"")&amp;IFERROR(IF(AND(AB491&lt;&gt;"",N(AB491)&gt;0,I491*1&lt;N(AB491)),"Pump mileage lower than before, ",""),"")&amp;IFERROR(IF(AND(TRIM(I491&amp;"")&lt;&gt;"",TRIM(K491&amp;"")&lt;&gt;"",ABS(I491*1-K491*1)&gt;MileTolerance),"Pump mileage off from the odometer, ",""),"")&amp;IF(J491="No","No receipt from the driver, ","")&amp;IFERROR(IF(AND(W491&lt;&gt;"",OR(W491&lt;DayStart,W491&gt;DayEnd)),"Outside working hours, ",""),"")&amp;IFERROR(IF(AND(X491&lt;&gt;"",WEEKDAY(X491,2)=6,FlagSat="Yes"),"Saturday, ",""),"")&amp;IFERROR(IF(AND(X491&lt;&gt;"",WEEKDAY(X491,2)=7,FlagSun="Yes"),"Sunday, ",""),"")&amp;IF(AND(FlagPremium="Yes",OR(V491="Diesel",V491="Petrol"),OR(ISNUMBER(SEARCH("super",F491)),ISNUMBER(SEARCH("premium",F491)),ISNUMBER(SEARCH("ultimate",F491)),ISNUMBER(SEARCH("v-power",F491)),ISNUMBER(SEARCH("momentum",F491)),ISNUMBER(SEARCH("supreme",F491)))),"Premium fuel, ","")</f>
        <v/>
      </c>
      <c r="AD491" s="32" t="n">
        <f aca="false">IF(AC491="",0,1)</f>
        <v>0</v>
      </c>
      <c r="AE491" s="32" t="n">
        <f aca="false">IF(A491="",0,1)</f>
        <v>0</v>
      </c>
    </row>
    <row r="492" customFormat="false" ht="15" hidden="false" customHeight="false" outlineLevel="0" collapsed="false">
      <c r="A492" s="24"/>
      <c r="B492" s="25"/>
      <c r="C492" s="21"/>
      <c r="D492" s="19"/>
      <c r="E492" s="19"/>
      <c r="F492" s="19"/>
      <c r="G492" s="26"/>
      <c r="H492" s="27"/>
      <c r="I492" s="28"/>
      <c r="J492" s="19"/>
      <c r="K492" s="28"/>
      <c r="L492" s="29" t="str">
        <f aca="false">IF(AC492="","",LEFT(AC492,LEN(AC492)-2))</f>
        <v/>
      </c>
      <c r="M492" s="30"/>
      <c r="N492" s="30"/>
      <c r="O492" s="32" t="str">
        <f aca="false">IF(TRIM(C492&amp;"")="","",RIGHT(SUBSTITUTE(SUBSTITUTE(C492&amp;""," ",""),"*",""),4))</f>
        <v/>
      </c>
      <c r="P492" s="32" t="n">
        <f aca="false">IF(O492="",0,IFERROR(MATCH(O492,Vans!$D$2:$D$51,0),IFERROR(MATCH(VALUE(O492),Vans!$D$2:$D$51,0),0)))</f>
        <v>0</v>
      </c>
      <c r="Q492" s="32" t="str">
        <f aca="false">IF(P492=0,"",INDEX(Vans!$A$2:$A$51,P492)&amp;"")</f>
        <v/>
      </c>
      <c r="R492" s="32" t="str">
        <f aca="false">IF(A492="","",IF(TRIM(D492&amp;"")&lt;&gt;"",SUBSTITUTE(UPPER(TRIM(D492&amp;""))," ",""),SUBSTITUTE(UPPER(Q492)," ","")))</f>
        <v/>
      </c>
      <c r="S492" s="32" t="n">
        <f aca="false">IF(R492="",0,IFERROR(MATCH(R492,Vans!$G$2:$G$51,0),0))</f>
        <v>0</v>
      </c>
      <c r="T492" s="32" t="str">
        <f aca="false">IF(S492=0,"",INDEX(Vans!$B$2:$B$51,S492)&amp;"")</f>
        <v/>
      </c>
      <c r="U492" s="32" t="str">
        <f aca="false">IF(S492=0,"",INDEX(Vans!$C$2:$C$51,S492))</f>
        <v/>
      </c>
      <c r="V492" s="32" t="str">
        <f aca="false">IF(TRIM(F492&amp;"")="","",IF(ISNUMBER(SEARCH("adblue",F492)),"AdBlue",IF(OR(ISNUMBER(SEARCH("diesel",F492)),ISNUMBER(SEARCH("derv",F492)),ISNUMBER(SEARCH("ulsd",F492))),"Diesel",IF(OR(ISNUMBER(SEARCH("unleaded",F492)),ISNUMBER(SEARCH("petrol",F492)),ISNUMBER(SEARCH("ulp",F492))),"Petrol",IF(OR(ISNUMBER(SEARCH("electric",F492)),ISNUMBER(SEARCH("charg",F492)),ISNUMBER(SEARCH("kwh",F492))),"Electric","Other")))))</f>
        <v/>
      </c>
      <c r="W492" s="34" t="str">
        <f aca="false">IF(TRIM(B492&amp;"")&lt;&gt;"",IFERROR(MOD(B492*1,1),""),IF(A492="","",IFERROR(IF(MOD(A492*1,1)&gt;0,MOD(A492*1,1),""),"")))</f>
        <v/>
      </c>
      <c r="X492" s="35" t="str">
        <f aca="false">IF(A492="","",IFERROR(INT(A492*1),""))</f>
        <v/>
      </c>
      <c r="Y492" s="32" t="str">
        <f aca="false">IF(OR(X492="",NOT(OR(V492="Diesel",V492="Petrol"))),"",MAX(IF(O492="",0,COUNTIFS($O$2:$O$501,O492,$X$2:$X$501,X492,$V$2:$V$501,"Diesel")+COUNTIFS($O$2:$O$501,O492,$X$2:$X$501,X492,$V$2:$V$501,"Petrol")),IF(R492="",0,COUNTIFS($R$2:$R$501,R492,$X$2:$X$501,X492,$V$2:$V$501,"Diesel")+COUNTIFS($R$2:$R$501,R492,$X$2:$X$501,X492,$V$2:$V$501,"Petrol"))))</f>
        <v/>
      </c>
      <c r="Z492" s="32" t="str">
        <f aca="false">IF(OR(R492="",TRIM(I492&amp;"")="",NOT(OR(V492="Diesel",V492="Petrol"))),"",IFERROR(_xlfn.MAXIFS($I$2:$I$501,$R$2:$R$501,R492,$I$2:$I$501,"&lt;"&amp;I492,$V$2:$V$501,"&lt;&gt;AdBlue",$V$2:$V$501,"&lt;&gt;Other"),""))</f>
        <v/>
      </c>
      <c r="AA492" s="32" t="str">
        <f aca="false">IF(OR(Z492="",N(Z492)=0),"",I492-Z492)</f>
        <v/>
      </c>
      <c r="AB492" s="32" t="str">
        <f aca="false">IF(OR(R492="",TRIM(I492&amp;"")="",X492=""),"",IFERROR(_xlfn.MAXIFS($I$2:$I$501,$R$2:$R$501,R492,$X$2:$X$501,"&lt;"&amp;X492),""))</f>
        <v/>
      </c>
      <c r="AC492" s="32" t="str">
        <f aca="false">IF(V492="Other","Not fuel, ","")&amp;IFERROR(IF(AND(T492&lt;&gt;"",OR(AND(V492="Diesel",T492&lt;&gt;"Diesel"),AND(V492="Petrol",T492&lt;&gt;"Petrol",T492&lt;&gt;"Plug-in hybrid"),AND(V492="Electric",T492&lt;&gt;"Electric",T492&lt;&gt;"Plug-in hybrid"))),"Wrong fuel for this van, ",""),"")&amp;IFERROR(IF(AND(OR(V492="Diesel",V492="Petrol"),N(U492)&gt;0,G492*1&gt;N(U492)*(1+TankMargin)),"More than the tank holds, ",""),"")&amp;IF(AND(TRIM(D492&amp;"")&lt;&gt;"",Q492&lt;&gt;"",SUBSTITUTE(UPPER(Q492)," ","")&lt;&gt;R492),"Card used in another van, ","")&amp;IF(AND(TRIM(D492&amp;"")&lt;&gt;"",S492=0),"Not one of your vans, ","")&amp;IF(AND(A492&lt;&gt;"",R492="",O492&lt;&gt;"",P492=0),"Card not on your Vans list, ","")&amp;IF(N(Y492)&gt;1,"Filled twice that day, ","")&amp;IFERROR(IF(AND(AA492&lt;&gt;"",AA492&lt;MinMiles),"Only "&amp;TEXT(AA492,"#,##0")&amp;" miles since the previous fill, ",""),"")&amp;IFERROR(IF(AND(AB492&lt;&gt;"",N(AB492)&gt;0,I492*1&lt;N(AB492)),"Pump mileage lower than before, ",""),"")&amp;IFERROR(IF(AND(TRIM(I492&amp;"")&lt;&gt;"",TRIM(K492&amp;"")&lt;&gt;"",ABS(I492*1-K492*1)&gt;MileTolerance),"Pump mileage off from the odometer, ",""),"")&amp;IF(J492="No","No receipt from the driver, ","")&amp;IFERROR(IF(AND(W492&lt;&gt;"",OR(W492&lt;DayStart,W492&gt;DayEnd)),"Outside working hours, ",""),"")&amp;IFERROR(IF(AND(X492&lt;&gt;"",WEEKDAY(X492,2)=6,FlagSat="Yes"),"Saturday, ",""),"")&amp;IFERROR(IF(AND(X492&lt;&gt;"",WEEKDAY(X492,2)=7,FlagSun="Yes"),"Sunday, ",""),"")&amp;IF(AND(FlagPremium="Yes",OR(V492="Diesel",V492="Petrol"),OR(ISNUMBER(SEARCH("super",F492)),ISNUMBER(SEARCH("premium",F492)),ISNUMBER(SEARCH("ultimate",F492)),ISNUMBER(SEARCH("v-power",F492)),ISNUMBER(SEARCH("momentum",F492)),ISNUMBER(SEARCH("supreme",F492)))),"Premium fuel, ","")</f>
        <v/>
      </c>
      <c r="AD492" s="32" t="n">
        <f aca="false">IF(AC492="",0,1)</f>
        <v>0</v>
      </c>
      <c r="AE492" s="32" t="n">
        <f aca="false">IF(A492="",0,1)</f>
        <v>0</v>
      </c>
    </row>
    <row r="493" customFormat="false" ht="15" hidden="false" customHeight="false" outlineLevel="0" collapsed="false">
      <c r="A493" s="24"/>
      <c r="B493" s="25"/>
      <c r="C493" s="21"/>
      <c r="D493" s="19"/>
      <c r="E493" s="19"/>
      <c r="F493" s="19"/>
      <c r="G493" s="26"/>
      <c r="H493" s="27"/>
      <c r="I493" s="28"/>
      <c r="J493" s="19"/>
      <c r="K493" s="28"/>
      <c r="L493" s="29" t="str">
        <f aca="false">IF(AC493="","",LEFT(AC493,LEN(AC493)-2))</f>
        <v/>
      </c>
      <c r="M493" s="30"/>
      <c r="N493" s="30"/>
      <c r="O493" s="32" t="str">
        <f aca="false">IF(TRIM(C493&amp;"")="","",RIGHT(SUBSTITUTE(SUBSTITUTE(C493&amp;""," ",""),"*",""),4))</f>
        <v/>
      </c>
      <c r="P493" s="32" t="n">
        <f aca="false">IF(O493="",0,IFERROR(MATCH(O493,Vans!$D$2:$D$51,0),IFERROR(MATCH(VALUE(O493),Vans!$D$2:$D$51,0),0)))</f>
        <v>0</v>
      </c>
      <c r="Q493" s="32" t="str">
        <f aca="false">IF(P493=0,"",INDEX(Vans!$A$2:$A$51,P493)&amp;"")</f>
        <v/>
      </c>
      <c r="R493" s="32" t="str">
        <f aca="false">IF(A493="","",IF(TRIM(D493&amp;"")&lt;&gt;"",SUBSTITUTE(UPPER(TRIM(D493&amp;""))," ",""),SUBSTITUTE(UPPER(Q493)," ","")))</f>
        <v/>
      </c>
      <c r="S493" s="32" t="n">
        <f aca="false">IF(R493="",0,IFERROR(MATCH(R493,Vans!$G$2:$G$51,0),0))</f>
        <v>0</v>
      </c>
      <c r="T493" s="32" t="str">
        <f aca="false">IF(S493=0,"",INDEX(Vans!$B$2:$B$51,S493)&amp;"")</f>
        <v/>
      </c>
      <c r="U493" s="32" t="str">
        <f aca="false">IF(S493=0,"",INDEX(Vans!$C$2:$C$51,S493))</f>
        <v/>
      </c>
      <c r="V493" s="32" t="str">
        <f aca="false">IF(TRIM(F493&amp;"")="","",IF(ISNUMBER(SEARCH("adblue",F493)),"AdBlue",IF(OR(ISNUMBER(SEARCH("diesel",F493)),ISNUMBER(SEARCH("derv",F493)),ISNUMBER(SEARCH("ulsd",F493))),"Diesel",IF(OR(ISNUMBER(SEARCH("unleaded",F493)),ISNUMBER(SEARCH("petrol",F493)),ISNUMBER(SEARCH("ulp",F493))),"Petrol",IF(OR(ISNUMBER(SEARCH("electric",F493)),ISNUMBER(SEARCH("charg",F493)),ISNUMBER(SEARCH("kwh",F493))),"Electric","Other")))))</f>
        <v/>
      </c>
      <c r="W493" s="34" t="str">
        <f aca="false">IF(TRIM(B493&amp;"")&lt;&gt;"",IFERROR(MOD(B493*1,1),""),IF(A493="","",IFERROR(IF(MOD(A493*1,1)&gt;0,MOD(A493*1,1),""),"")))</f>
        <v/>
      </c>
      <c r="X493" s="35" t="str">
        <f aca="false">IF(A493="","",IFERROR(INT(A493*1),""))</f>
        <v/>
      </c>
      <c r="Y493" s="32" t="str">
        <f aca="false">IF(OR(X493="",NOT(OR(V493="Diesel",V493="Petrol"))),"",MAX(IF(O493="",0,COUNTIFS($O$2:$O$501,O493,$X$2:$X$501,X493,$V$2:$V$501,"Diesel")+COUNTIFS($O$2:$O$501,O493,$X$2:$X$501,X493,$V$2:$V$501,"Petrol")),IF(R493="",0,COUNTIFS($R$2:$R$501,R493,$X$2:$X$501,X493,$V$2:$V$501,"Diesel")+COUNTIFS($R$2:$R$501,R493,$X$2:$X$501,X493,$V$2:$V$501,"Petrol"))))</f>
        <v/>
      </c>
      <c r="Z493" s="32" t="str">
        <f aca="false">IF(OR(R493="",TRIM(I493&amp;"")="",NOT(OR(V493="Diesel",V493="Petrol"))),"",IFERROR(_xlfn.MAXIFS($I$2:$I$501,$R$2:$R$501,R493,$I$2:$I$501,"&lt;"&amp;I493,$V$2:$V$501,"&lt;&gt;AdBlue",$V$2:$V$501,"&lt;&gt;Other"),""))</f>
        <v/>
      </c>
      <c r="AA493" s="32" t="str">
        <f aca="false">IF(OR(Z493="",N(Z493)=0),"",I493-Z493)</f>
        <v/>
      </c>
      <c r="AB493" s="32" t="str">
        <f aca="false">IF(OR(R493="",TRIM(I493&amp;"")="",X493=""),"",IFERROR(_xlfn.MAXIFS($I$2:$I$501,$R$2:$R$501,R493,$X$2:$X$501,"&lt;"&amp;X493),""))</f>
        <v/>
      </c>
      <c r="AC493" s="32" t="str">
        <f aca="false">IF(V493="Other","Not fuel, ","")&amp;IFERROR(IF(AND(T493&lt;&gt;"",OR(AND(V493="Diesel",T493&lt;&gt;"Diesel"),AND(V493="Petrol",T493&lt;&gt;"Petrol",T493&lt;&gt;"Plug-in hybrid"),AND(V493="Electric",T493&lt;&gt;"Electric",T493&lt;&gt;"Plug-in hybrid"))),"Wrong fuel for this van, ",""),"")&amp;IFERROR(IF(AND(OR(V493="Diesel",V493="Petrol"),N(U493)&gt;0,G493*1&gt;N(U493)*(1+TankMargin)),"More than the tank holds, ",""),"")&amp;IF(AND(TRIM(D493&amp;"")&lt;&gt;"",Q493&lt;&gt;"",SUBSTITUTE(UPPER(Q493)," ","")&lt;&gt;R493),"Card used in another van, ","")&amp;IF(AND(TRIM(D493&amp;"")&lt;&gt;"",S493=0),"Not one of your vans, ","")&amp;IF(AND(A493&lt;&gt;"",R493="",O493&lt;&gt;"",P493=0),"Card not on your Vans list, ","")&amp;IF(N(Y493)&gt;1,"Filled twice that day, ","")&amp;IFERROR(IF(AND(AA493&lt;&gt;"",AA493&lt;MinMiles),"Only "&amp;TEXT(AA493,"#,##0")&amp;" miles since the previous fill, ",""),"")&amp;IFERROR(IF(AND(AB493&lt;&gt;"",N(AB493)&gt;0,I493*1&lt;N(AB493)),"Pump mileage lower than before, ",""),"")&amp;IFERROR(IF(AND(TRIM(I493&amp;"")&lt;&gt;"",TRIM(K493&amp;"")&lt;&gt;"",ABS(I493*1-K493*1)&gt;MileTolerance),"Pump mileage off from the odometer, ",""),"")&amp;IF(J493="No","No receipt from the driver, ","")&amp;IFERROR(IF(AND(W493&lt;&gt;"",OR(W493&lt;DayStart,W493&gt;DayEnd)),"Outside working hours, ",""),"")&amp;IFERROR(IF(AND(X493&lt;&gt;"",WEEKDAY(X493,2)=6,FlagSat="Yes"),"Saturday, ",""),"")&amp;IFERROR(IF(AND(X493&lt;&gt;"",WEEKDAY(X493,2)=7,FlagSun="Yes"),"Sunday, ",""),"")&amp;IF(AND(FlagPremium="Yes",OR(V493="Diesel",V493="Petrol"),OR(ISNUMBER(SEARCH("super",F493)),ISNUMBER(SEARCH("premium",F493)),ISNUMBER(SEARCH("ultimate",F493)),ISNUMBER(SEARCH("v-power",F493)),ISNUMBER(SEARCH("momentum",F493)),ISNUMBER(SEARCH("supreme",F493)))),"Premium fuel, ","")</f>
        <v/>
      </c>
      <c r="AD493" s="32" t="n">
        <f aca="false">IF(AC493="",0,1)</f>
        <v>0</v>
      </c>
      <c r="AE493" s="32" t="n">
        <f aca="false">IF(A493="",0,1)</f>
        <v>0</v>
      </c>
    </row>
    <row r="494" customFormat="false" ht="15" hidden="false" customHeight="false" outlineLevel="0" collapsed="false">
      <c r="A494" s="24"/>
      <c r="B494" s="25"/>
      <c r="C494" s="21"/>
      <c r="D494" s="19"/>
      <c r="E494" s="19"/>
      <c r="F494" s="19"/>
      <c r="G494" s="26"/>
      <c r="H494" s="27"/>
      <c r="I494" s="28"/>
      <c r="J494" s="19"/>
      <c r="K494" s="28"/>
      <c r="L494" s="29" t="str">
        <f aca="false">IF(AC494="","",LEFT(AC494,LEN(AC494)-2))</f>
        <v/>
      </c>
      <c r="M494" s="30"/>
      <c r="N494" s="30"/>
      <c r="O494" s="32" t="str">
        <f aca="false">IF(TRIM(C494&amp;"")="","",RIGHT(SUBSTITUTE(SUBSTITUTE(C494&amp;""," ",""),"*",""),4))</f>
        <v/>
      </c>
      <c r="P494" s="32" t="n">
        <f aca="false">IF(O494="",0,IFERROR(MATCH(O494,Vans!$D$2:$D$51,0),IFERROR(MATCH(VALUE(O494),Vans!$D$2:$D$51,0),0)))</f>
        <v>0</v>
      </c>
      <c r="Q494" s="32" t="str">
        <f aca="false">IF(P494=0,"",INDEX(Vans!$A$2:$A$51,P494)&amp;"")</f>
        <v/>
      </c>
      <c r="R494" s="32" t="str">
        <f aca="false">IF(A494="","",IF(TRIM(D494&amp;"")&lt;&gt;"",SUBSTITUTE(UPPER(TRIM(D494&amp;""))," ",""),SUBSTITUTE(UPPER(Q494)," ","")))</f>
        <v/>
      </c>
      <c r="S494" s="32" t="n">
        <f aca="false">IF(R494="",0,IFERROR(MATCH(R494,Vans!$G$2:$G$51,0),0))</f>
        <v>0</v>
      </c>
      <c r="T494" s="32" t="str">
        <f aca="false">IF(S494=0,"",INDEX(Vans!$B$2:$B$51,S494)&amp;"")</f>
        <v/>
      </c>
      <c r="U494" s="32" t="str">
        <f aca="false">IF(S494=0,"",INDEX(Vans!$C$2:$C$51,S494))</f>
        <v/>
      </c>
      <c r="V494" s="32" t="str">
        <f aca="false">IF(TRIM(F494&amp;"")="","",IF(ISNUMBER(SEARCH("adblue",F494)),"AdBlue",IF(OR(ISNUMBER(SEARCH("diesel",F494)),ISNUMBER(SEARCH("derv",F494)),ISNUMBER(SEARCH("ulsd",F494))),"Diesel",IF(OR(ISNUMBER(SEARCH("unleaded",F494)),ISNUMBER(SEARCH("petrol",F494)),ISNUMBER(SEARCH("ulp",F494))),"Petrol",IF(OR(ISNUMBER(SEARCH("electric",F494)),ISNUMBER(SEARCH("charg",F494)),ISNUMBER(SEARCH("kwh",F494))),"Electric","Other")))))</f>
        <v/>
      </c>
      <c r="W494" s="34" t="str">
        <f aca="false">IF(TRIM(B494&amp;"")&lt;&gt;"",IFERROR(MOD(B494*1,1),""),IF(A494="","",IFERROR(IF(MOD(A494*1,1)&gt;0,MOD(A494*1,1),""),"")))</f>
        <v/>
      </c>
      <c r="X494" s="35" t="str">
        <f aca="false">IF(A494="","",IFERROR(INT(A494*1),""))</f>
        <v/>
      </c>
      <c r="Y494" s="32" t="str">
        <f aca="false">IF(OR(X494="",NOT(OR(V494="Diesel",V494="Petrol"))),"",MAX(IF(O494="",0,COUNTIFS($O$2:$O$501,O494,$X$2:$X$501,X494,$V$2:$V$501,"Diesel")+COUNTIFS($O$2:$O$501,O494,$X$2:$X$501,X494,$V$2:$V$501,"Petrol")),IF(R494="",0,COUNTIFS($R$2:$R$501,R494,$X$2:$X$501,X494,$V$2:$V$501,"Diesel")+COUNTIFS($R$2:$R$501,R494,$X$2:$X$501,X494,$V$2:$V$501,"Petrol"))))</f>
        <v/>
      </c>
      <c r="Z494" s="32" t="str">
        <f aca="false">IF(OR(R494="",TRIM(I494&amp;"")="",NOT(OR(V494="Diesel",V494="Petrol"))),"",IFERROR(_xlfn.MAXIFS($I$2:$I$501,$R$2:$R$501,R494,$I$2:$I$501,"&lt;"&amp;I494,$V$2:$V$501,"&lt;&gt;AdBlue",$V$2:$V$501,"&lt;&gt;Other"),""))</f>
        <v/>
      </c>
      <c r="AA494" s="32" t="str">
        <f aca="false">IF(OR(Z494="",N(Z494)=0),"",I494-Z494)</f>
        <v/>
      </c>
      <c r="AB494" s="32" t="str">
        <f aca="false">IF(OR(R494="",TRIM(I494&amp;"")="",X494=""),"",IFERROR(_xlfn.MAXIFS($I$2:$I$501,$R$2:$R$501,R494,$X$2:$X$501,"&lt;"&amp;X494),""))</f>
        <v/>
      </c>
      <c r="AC494" s="32" t="str">
        <f aca="false">IF(V494="Other","Not fuel, ","")&amp;IFERROR(IF(AND(T494&lt;&gt;"",OR(AND(V494="Diesel",T494&lt;&gt;"Diesel"),AND(V494="Petrol",T494&lt;&gt;"Petrol",T494&lt;&gt;"Plug-in hybrid"),AND(V494="Electric",T494&lt;&gt;"Electric",T494&lt;&gt;"Plug-in hybrid"))),"Wrong fuel for this van, ",""),"")&amp;IFERROR(IF(AND(OR(V494="Diesel",V494="Petrol"),N(U494)&gt;0,G494*1&gt;N(U494)*(1+TankMargin)),"More than the tank holds, ",""),"")&amp;IF(AND(TRIM(D494&amp;"")&lt;&gt;"",Q494&lt;&gt;"",SUBSTITUTE(UPPER(Q494)," ","")&lt;&gt;R494),"Card used in another van, ","")&amp;IF(AND(TRIM(D494&amp;"")&lt;&gt;"",S494=0),"Not one of your vans, ","")&amp;IF(AND(A494&lt;&gt;"",R494="",O494&lt;&gt;"",P494=0),"Card not on your Vans list, ","")&amp;IF(N(Y494)&gt;1,"Filled twice that day, ","")&amp;IFERROR(IF(AND(AA494&lt;&gt;"",AA494&lt;MinMiles),"Only "&amp;TEXT(AA494,"#,##0")&amp;" miles since the previous fill, ",""),"")&amp;IFERROR(IF(AND(AB494&lt;&gt;"",N(AB494)&gt;0,I494*1&lt;N(AB494)),"Pump mileage lower than before, ",""),"")&amp;IFERROR(IF(AND(TRIM(I494&amp;"")&lt;&gt;"",TRIM(K494&amp;"")&lt;&gt;"",ABS(I494*1-K494*1)&gt;MileTolerance),"Pump mileage off from the odometer, ",""),"")&amp;IF(J494="No","No receipt from the driver, ","")&amp;IFERROR(IF(AND(W494&lt;&gt;"",OR(W494&lt;DayStart,W494&gt;DayEnd)),"Outside working hours, ",""),"")&amp;IFERROR(IF(AND(X494&lt;&gt;"",WEEKDAY(X494,2)=6,FlagSat="Yes"),"Saturday, ",""),"")&amp;IFERROR(IF(AND(X494&lt;&gt;"",WEEKDAY(X494,2)=7,FlagSun="Yes"),"Sunday, ",""),"")&amp;IF(AND(FlagPremium="Yes",OR(V494="Diesel",V494="Petrol"),OR(ISNUMBER(SEARCH("super",F494)),ISNUMBER(SEARCH("premium",F494)),ISNUMBER(SEARCH("ultimate",F494)),ISNUMBER(SEARCH("v-power",F494)),ISNUMBER(SEARCH("momentum",F494)),ISNUMBER(SEARCH("supreme",F494)))),"Premium fuel, ","")</f>
        <v/>
      </c>
      <c r="AD494" s="32" t="n">
        <f aca="false">IF(AC494="",0,1)</f>
        <v>0</v>
      </c>
      <c r="AE494" s="32" t="n">
        <f aca="false">IF(A494="",0,1)</f>
        <v>0</v>
      </c>
    </row>
    <row r="495" customFormat="false" ht="15" hidden="false" customHeight="false" outlineLevel="0" collapsed="false">
      <c r="A495" s="24"/>
      <c r="B495" s="25"/>
      <c r="C495" s="21"/>
      <c r="D495" s="19"/>
      <c r="E495" s="19"/>
      <c r="F495" s="19"/>
      <c r="G495" s="26"/>
      <c r="H495" s="27"/>
      <c r="I495" s="28"/>
      <c r="J495" s="19"/>
      <c r="K495" s="28"/>
      <c r="L495" s="29" t="str">
        <f aca="false">IF(AC495="","",LEFT(AC495,LEN(AC495)-2))</f>
        <v/>
      </c>
      <c r="M495" s="30"/>
      <c r="N495" s="30"/>
      <c r="O495" s="32" t="str">
        <f aca="false">IF(TRIM(C495&amp;"")="","",RIGHT(SUBSTITUTE(SUBSTITUTE(C495&amp;""," ",""),"*",""),4))</f>
        <v/>
      </c>
      <c r="P495" s="32" t="n">
        <f aca="false">IF(O495="",0,IFERROR(MATCH(O495,Vans!$D$2:$D$51,0),IFERROR(MATCH(VALUE(O495),Vans!$D$2:$D$51,0),0)))</f>
        <v>0</v>
      </c>
      <c r="Q495" s="32" t="str">
        <f aca="false">IF(P495=0,"",INDEX(Vans!$A$2:$A$51,P495)&amp;"")</f>
        <v/>
      </c>
      <c r="R495" s="32" t="str">
        <f aca="false">IF(A495="","",IF(TRIM(D495&amp;"")&lt;&gt;"",SUBSTITUTE(UPPER(TRIM(D495&amp;""))," ",""),SUBSTITUTE(UPPER(Q495)," ","")))</f>
        <v/>
      </c>
      <c r="S495" s="32" t="n">
        <f aca="false">IF(R495="",0,IFERROR(MATCH(R495,Vans!$G$2:$G$51,0),0))</f>
        <v>0</v>
      </c>
      <c r="T495" s="32" t="str">
        <f aca="false">IF(S495=0,"",INDEX(Vans!$B$2:$B$51,S495)&amp;"")</f>
        <v/>
      </c>
      <c r="U495" s="32" t="str">
        <f aca="false">IF(S495=0,"",INDEX(Vans!$C$2:$C$51,S495))</f>
        <v/>
      </c>
      <c r="V495" s="32" t="str">
        <f aca="false">IF(TRIM(F495&amp;"")="","",IF(ISNUMBER(SEARCH("adblue",F495)),"AdBlue",IF(OR(ISNUMBER(SEARCH("diesel",F495)),ISNUMBER(SEARCH("derv",F495)),ISNUMBER(SEARCH("ulsd",F495))),"Diesel",IF(OR(ISNUMBER(SEARCH("unleaded",F495)),ISNUMBER(SEARCH("petrol",F495)),ISNUMBER(SEARCH("ulp",F495))),"Petrol",IF(OR(ISNUMBER(SEARCH("electric",F495)),ISNUMBER(SEARCH("charg",F495)),ISNUMBER(SEARCH("kwh",F495))),"Electric","Other")))))</f>
        <v/>
      </c>
      <c r="W495" s="34" t="str">
        <f aca="false">IF(TRIM(B495&amp;"")&lt;&gt;"",IFERROR(MOD(B495*1,1),""),IF(A495="","",IFERROR(IF(MOD(A495*1,1)&gt;0,MOD(A495*1,1),""),"")))</f>
        <v/>
      </c>
      <c r="X495" s="35" t="str">
        <f aca="false">IF(A495="","",IFERROR(INT(A495*1),""))</f>
        <v/>
      </c>
      <c r="Y495" s="32" t="str">
        <f aca="false">IF(OR(X495="",NOT(OR(V495="Diesel",V495="Petrol"))),"",MAX(IF(O495="",0,COUNTIFS($O$2:$O$501,O495,$X$2:$X$501,X495,$V$2:$V$501,"Diesel")+COUNTIFS($O$2:$O$501,O495,$X$2:$X$501,X495,$V$2:$V$501,"Petrol")),IF(R495="",0,COUNTIFS($R$2:$R$501,R495,$X$2:$X$501,X495,$V$2:$V$501,"Diesel")+COUNTIFS($R$2:$R$501,R495,$X$2:$X$501,X495,$V$2:$V$501,"Petrol"))))</f>
        <v/>
      </c>
      <c r="Z495" s="32" t="str">
        <f aca="false">IF(OR(R495="",TRIM(I495&amp;"")="",NOT(OR(V495="Diesel",V495="Petrol"))),"",IFERROR(_xlfn.MAXIFS($I$2:$I$501,$R$2:$R$501,R495,$I$2:$I$501,"&lt;"&amp;I495,$V$2:$V$501,"&lt;&gt;AdBlue",$V$2:$V$501,"&lt;&gt;Other"),""))</f>
        <v/>
      </c>
      <c r="AA495" s="32" t="str">
        <f aca="false">IF(OR(Z495="",N(Z495)=0),"",I495-Z495)</f>
        <v/>
      </c>
      <c r="AB495" s="32" t="str">
        <f aca="false">IF(OR(R495="",TRIM(I495&amp;"")="",X495=""),"",IFERROR(_xlfn.MAXIFS($I$2:$I$501,$R$2:$R$501,R495,$X$2:$X$501,"&lt;"&amp;X495),""))</f>
        <v/>
      </c>
      <c r="AC495" s="32" t="str">
        <f aca="false">IF(V495="Other","Not fuel, ","")&amp;IFERROR(IF(AND(T495&lt;&gt;"",OR(AND(V495="Diesel",T495&lt;&gt;"Diesel"),AND(V495="Petrol",T495&lt;&gt;"Petrol",T495&lt;&gt;"Plug-in hybrid"),AND(V495="Electric",T495&lt;&gt;"Electric",T495&lt;&gt;"Plug-in hybrid"))),"Wrong fuel for this van, ",""),"")&amp;IFERROR(IF(AND(OR(V495="Diesel",V495="Petrol"),N(U495)&gt;0,G495*1&gt;N(U495)*(1+TankMargin)),"More than the tank holds, ",""),"")&amp;IF(AND(TRIM(D495&amp;"")&lt;&gt;"",Q495&lt;&gt;"",SUBSTITUTE(UPPER(Q495)," ","")&lt;&gt;R495),"Card used in another van, ","")&amp;IF(AND(TRIM(D495&amp;"")&lt;&gt;"",S495=0),"Not one of your vans, ","")&amp;IF(AND(A495&lt;&gt;"",R495="",O495&lt;&gt;"",P495=0),"Card not on your Vans list, ","")&amp;IF(N(Y495)&gt;1,"Filled twice that day, ","")&amp;IFERROR(IF(AND(AA495&lt;&gt;"",AA495&lt;MinMiles),"Only "&amp;TEXT(AA495,"#,##0")&amp;" miles since the previous fill, ",""),"")&amp;IFERROR(IF(AND(AB495&lt;&gt;"",N(AB495)&gt;0,I495*1&lt;N(AB495)),"Pump mileage lower than before, ",""),"")&amp;IFERROR(IF(AND(TRIM(I495&amp;"")&lt;&gt;"",TRIM(K495&amp;"")&lt;&gt;"",ABS(I495*1-K495*1)&gt;MileTolerance),"Pump mileage off from the odometer, ",""),"")&amp;IF(J495="No","No receipt from the driver, ","")&amp;IFERROR(IF(AND(W495&lt;&gt;"",OR(W495&lt;DayStart,W495&gt;DayEnd)),"Outside working hours, ",""),"")&amp;IFERROR(IF(AND(X495&lt;&gt;"",WEEKDAY(X495,2)=6,FlagSat="Yes"),"Saturday, ",""),"")&amp;IFERROR(IF(AND(X495&lt;&gt;"",WEEKDAY(X495,2)=7,FlagSun="Yes"),"Sunday, ",""),"")&amp;IF(AND(FlagPremium="Yes",OR(V495="Diesel",V495="Petrol"),OR(ISNUMBER(SEARCH("super",F495)),ISNUMBER(SEARCH("premium",F495)),ISNUMBER(SEARCH("ultimate",F495)),ISNUMBER(SEARCH("v-power",F495)),ISNUMBER(SEARCH("momentum",F495)),ISNUMBER(SEARCH("supreme",F495)))),"Premium fuel, ","")</f>
        <v/>
      </c>
      <c r="AD495" s="32" t="n">
        <f aca="false">IF(AC495="",0,1)</f>
        <v>0</v>
      </c>
      <c r="AE495" s="32" t="n">
        <f aca="false">IF(A495="",0,1)</f>
        <v>0</v>
      </c>
    </row>
    <row r="496" customFormat="false" ht="15" hidden="false" customHeight="false" outlineLevel="0" collapsed="false">
      <c r="A496" s="24"/>
      <c r="B496" s="25"/>
      <c r="C496" s="21"/>
      <c r="D496" s="19"/>
      <c r="E496" s="19"/>
      <c r="F496" s="19"/>
      <c r="G496" s="26"/>
      <c r="H496" s="27"/>
      <c r="I496" s="28"/>
      <c r="J496" s="19"/>
      <c r="K496" s="28"/>
      <c r="L496" s="29" t="str">
        <f aca="false">IF(AC496="","",LEFT(AC496,LEN(AC496)-2))</f>
        <v/>
      </c>
      <c r="M496" s="30"/>
      <c r="N496" s="30"/>
      <c r="O496" s="32" t="str">
        <f aca="false">IF(TRIM(C496&amp;"")="","",RIGHT(SUBSTITUTE(SUBSTITUTE(C496&amp;""," ",""),"*",""),4))</f>
        <v/>
      </c>
      <c r="P496" s="32" t="n">
        <f aca="false">IF(O496="",0,IFERROR(MATCH(O496,Vans!$D$2:$D$51,0),IFERROR(MATCH(VALUE(O496),Vans!$D$2:$D$51,0),0)))</f>
        <v>0</v>
      </c>
      <c r="Q496" s="32" t="str">
        <f aca="false">IF(P496=0,"",INDEX(Vans!$A$2:$A$51,P496)&amp;"")</f>
        <v/>
      </c>
      <c r="R496" s="32" t="str">
        <f aca="false">IF(A496="","",IF(TRIM(D496&amp;"")&lt;&gt;"",SUBSTITUTE(UPPER(TRIM(D496&amp;""))," ",""),SUBSTITUTE(UPPER(Q496)," ","")))</f>
        <v/>
      </c>
      <c r="S496" s="32" t="n">
        <f aca="false">IF(R496="",0,IFERROR(MATCH(R496,Vans!$G$2:$G$51,0),0))</f>
        <v>0</v>
      </c>
      <c r="T496" s="32" t="str">
        <f aca="false">IF(S496=0,"",INDEX(Vans!$B$2:$B$51,S496)&amp;"")</f>
        <v/>
      </c>
      <c r="U496" s="32" t="str">
        <f aca="false">IF(S496=0,"",INDEX(Vans!$C$2:$C$51,S496))</f>
        <v/>
      </c>
      <c r="V496" s="32" t="str">
        <f aca="false">IF(TRIM(F496&amp;"")="","",IF(ISNUMBER(SEARCH("adblue",F496)),"AdBlue",IF(OR(ISNUMBER(SEARCH("diesel",F496)),ISNUMBER(SEARCH("derv",F496)),ISNUMBER(SEARCH("ulsd",F496))),"Diesel",IF(OR(ISNUMBER(SEARCH("unleaded",F496)),ISNUMBER(SEARCH("petrol",F496)),ISNUMBER(SEARCH("ulp",F496))),"Petrol",IF(OR(ISNUMBER(SEARCH("electric",F496)),ISNUMBER(SEARCH("charg",F496)),ISNUMBER(SEARCH("kwh",F496))),"Electric","Other")))))</f>
        <v/>
      </c>
      <c r="W496" s="34" t="str">
        <f aca="false">IF(TRIM(B496&amp;"")&lt;&gt;"",IFERROR(MOD(B496*1,1),""),IF(A496="","",IFERROR(IF(MOD(A496*1,1)&gt;0,MOD(A496*1,1),""),"")))</f>
        <v/>
      </c>
      <c r="X496" s="35" t="str">
        <f aca="false">IF(A496="","",IFERROR(INT(A496*1),""))</f>
        <v/>
      </c>
      <c r="Y496" s="32" t="str">
        <f aca="false">IF(OR(X496="",NOT(OR(V496="Diesel",V496="Petrol"))),"",MAX(IF(O496="",0,COUNTIFS($O$2:$O$501,O496,$X$2:$X$501,X496,$V$2:$V$501,"Diesel")+COUNTIFS($O$2:$O$501,O496,$X$2:$X$501,X496,$V$2:$V$501,"Petrol")),IF(R496="",0,COUNTIFS($R$2:$R$501,R496,$X$2:$X$501,X496,$V$2:$V$501,"Diesel")+COUNTIFS($R$2:$R$501,R496,$X$2:$X$501,X496,$V$2:$V$501,"Petrol"))))</f>
        <v/>
      </c>
      <c r="Z496" s="32" t="str">
        <f aca="false">IF(OR(R496="",TRIM(I496&amp;"")="",NOT(OR(V496="Diesel",V496="Petrol"))),"",IFERROR(_xlfn.MAXIFS($I$2:$I$501,$R$2:$R$501,R496,$I$2:$I$501,"&lt;"&amp;I496,$V$2:$V$501,"&lt;&gt;AdBlue",$V$2:$V$501,"&lt;&gt;Other"),""))</f>
        <v/>
      </c>
      <c r="AA496" s="32" t="str">
        <f aca="false">IF(OR(Z496="",N(Z496)=0),"",I496-Z496)</f>
        <v/>
      </c>
      <c r="AB496" s="32" t="str">
        <f aca="false">IF(OR(R496="",TRIM(I496&amp;"")="",X496=""),"",IFERROR(_xlfn.MAXIFS($I$2:$I$501,$R$2:$R$501,R496,$X$2:$X$501,"&lt;"&amp;X496),""))</f>
        <v/>
      </c>
      <c r="AC496" s="32" t="str">
        <f aca="false">IF(V496="Other","Not fuel, ","")&amp;IFERROR(IF(AND(T496&lt;&gt;"",OR(AND(V496="Diesel",T496&lt;&gt;"Diesel"),AND(V496="Petrol",T496&lt;&gt;"Petrol",T496&lt;&gt;"Plug-in hybrid"),AND(V496="Electric",T496&lt;&gt;"Electric",T496&lt;&gt;"Plug-in hybrid"))),"Wrong fuel for this van, ",""),"")&amp;IFERROR(IF(AND(OR(V496="Diesel",V496="Petrol"),N(U496)&gt;0,G496*1&gt;N(U496)*(1+TankMargin)),"More than the tank holds, ",""),"")&amp;IF(AND(TRIM(D496&amp;"")&lt;&gt;"",Q496&lt;&gt;"",SUBSTITUTE(UPPER(Q496)," ","")&lt;&gt;R496),"Card used in another van, ","")&amp;IF(AND(TRIM(D496&amp;"")&lt;&gt;"",S496=0),"Not one of your vans, ","")&amp;IF(AND(A496&lt;&gt;"",R496="",O496&lt;&gt;"",P496=0),"Card not on your Vans list, ","")&amp;IF(N(Y496)&gt;1,"Filled twice that day, ","")&amp;IFERROR(IF(AND(AA496&lt;&gt;"",AA496&lt;MinMiles),"Only "&amp;TEXT(AA496,"#,##0")&amp;" miles since the previous fill, ",""),"")&amp;IFERROR(IF(AND(AB496&lt;&gt;"",N(AB496)&gt;0,I496*1&lt;N(AB496)),"Pump mileage lower than before, ",""),"")&amp;IFERROR(IF(AND(TRIM(I496&amp;"")&lt;&gt;"",TRIM(K496&amp;"")&lt;&gt;"",ABS(I496*1-K496*1)&gt;MileTolerance),"Pump mileage off from the odometer, ",""),"")&amp;IF(J496="No","No receipt from the driver, ","")&amp;IFERROR(IF(AND(W496&lt;&gt;"",OR(W496&lt;DayStart,W496&gt;DayEnd)),"Outside working hours, ",""),"")&amp;IFERROR(IF(AND(X496&lt;&gt;"",WEEKDAY(X496,2)=6,FlagSat="Yes"),"Saturday, ",""),"")&amp;IFERROR(IF(AND(X496&lt;&gt;"",WEEKDAY(X496,2)=7,FlagSun="Yes"),"Sunday, ",""),"")&amp;IF(AND(FlagPremium="Yes",OR(V496="Diesel",V496="Petrol"),OR(ISNUMBER(SEARCH("super",F496)),ISNUMBER(SEARCH("premium",F496)),ISNUMBER(SEARCH("ultimate",F496)),ISNUMBER(SEARCH("v-power",F496)),ISNUMBER(SEARCH("momentum",F496)),ISNUMBER(SEARCH("supreme",F496)))),"Premium fuel, ","")</f>
        <v/>
      </c>
      <c r="AD496" s="32" t="n">
        <f aca="false">IF(AC496="",0,1)</f>
        <v>0</v>
      </c>
      <c r="AE496" s="32" t="n">
        <f aca="false">IF(A496="",0,1)</f>
        <v>0</v>
      </c>
    </row>
    <row r="497" customFormat="false" ht="15" hidden="false" customHeight="false" outlineLevel="0" collapsed="false">
      <c r="A497" s="24"/>
      <c r="B497" s="25"/>
      <c r="C497" s="21"/>
      <c r="D497" s="19"/>
      <c r="E497" s="19"/>
      <c r="F497" s="19"/>
      <c r="G497" s="26"/>
      <c r="H497" s="27"/>
      <c r="I497" s="28"/>
      <c r="J497" s="19"/>
      <c r="K497" s="28"/>
      <c r="L497" s="29" t="str">
        <f aca="false">IF(AC497="","",LEFT(AC497,LEN(AC497)-2))</f>
        <v/>
      </c>
      <c r="M497" s="30"/>
      <c r="N497" s="30"/>
      <c r="O497" s="32" t="str">
        <f aca="false">IF(TRIM(C497&amp;"")="","",RIGHT(SUBSTITUTE(SUBSTITUTE(C497&amp;""," ",""),"*",""),4))</f>
        <v/>
      </c>
      <c r="P497" s="32" t="n">
        <f aca="false">IF(O497="",0,IFERROR(MATCH(O497,Vans!$D$2:$D$51,0),IFERROR(MATCH(VALUE(O497),Vans!$D$2:$D$51,0),0)))</f>
        <v>0</v>
      </c>
      <c r="Q497" s="32" t="str">
        <f aca="false">IF(P497=0,"",INDEX(Vans!$A$2:$A$51,P497)&amp;"")</f>
        <v/>
      </c>
      <c r="R497" s="32" t="str">
        <f aca="false">IF(A497="","",IF(TRIM(D497&amp;"")&lt;&gt;"",SUBSTITUTE(UPPER(TRIM(D497&amp;""))," ",""),SUBSTITUTE(UPPER(Q497)," ","")))</f>
        <v/>
      </c>
      <c r="S497" s="32" t="n">
        <f aca="false">IF(R497="",0,IFERROR(MATCH(R497,Vans!$G$2:$G$51,0),0))</f>
        <v>0</v>
      </c>
      <c r="T497" s="32" t="str">
        <f aca="false">IF(S497=0,"",INDEX(Vans!$B$2:$B$51,S497)&amp;"")</f>
        <v/>
      </c>
      <c r="U497" s="32" t="str">
        <f aca="false">IF(S497=0,"",INDEX(Vans!$C$2:$C$51,S497))</f>
        <v/>
      </c>
      <c r="V497" s="32" t="str">
        <f aca="false">IF(TRIM(F497&amp;"")="","",IF(ISNUMBER(SEARCH("adblue",F497)),"AdBlue",IF(OR(ISNUMBER(SEARCH("diesel",F497)),ISNUMBER(SEARCH("derv",F497)),ISNUMBER(SEARCH("ulsd",F497))),"Diesel",IF(OR(ISNUMBER(SEARCH("unleaded",F497)),ISNUMBER(SEARCH("petrol",F497)),ISNUMBER(SEARCH("ulp",F497))),"Petrol",IF(OR(ISNUMBER(SEARCH("electric",F497)),ISNUMBER(SEARCH("charg",F497)),ISNUMBER(SEARCH("kwh",F497))),"Electric","Other")))))</f>
        <v/>
      </c>
      <c r="W497" s="34" t="str">
        <f aca="false">IF(TRIM(B497&amp;"")&lt;&gt;"",IFERROR(MOD(B497*1,1),""),IF(A497="","",IFERROR(IF(MOD(A497*1,1)&gt;0,MOD(A497*1,1),""),"")))</f>
        <v/>
      </c>
      <c r="X497" s="35" t="str">
        <f aca="false">IF(A497="","",IFERROR(INT(A497*1),""))</f>
        <v/>
      </c>
      <c r="Y497" s="32" t="str">
        <f aca="false">IF(OR(X497="",NOT(OR(V497="Diesel",V497="Petrol"))),"",MAX(IF(O497="",0,COUNTIFS($O$2:$O$501,O497,$X$2:$X$501,X497,$V$2:$V$501,"Diesel")+COUNTIFS($O$2:$O$501,O497,$X$2:$X$501,X497,$V$2:$V$501,"Petrol")),IF(R497="",0,COUNTIFS($R$2:$R$501,R497,$X$2:$X$501,X497,$V$2:$V$501,"Diesel")+COUNTIFS($R$2:$R$501,R497,$X$2:$X$501,X497,$V$2:$V$501,"Petrol"))))</f>
        <v/>
      </c>
      <c r="Z497" s="32" t="str">
        <f aca="false">IF(OR(R497="",TRIM(I497&amp;"")="",NOT(OR(V497="Diesel",V497="Petrol"))),"",IFERROR(_xlfn.MAXIFS($I$2:$I$501,$R$2:$R$501,R497,$I$2:$I$501,"&lt;"&amp;I497,$V$2:$V$501,"&lt;&gt;AdBlue",$V$2:$V$501,"&lt;&gt;Other"),""))</f>
        <v/>
      </c>
      <c r="AA497" s="32" t="str">
        <f aca="false">IF(OR(Z497="",N(Z497)=0),"",I497-Z497)</f>
        <v/>
      </c>
      <c r="AB497" s="32" t="str">
        <f aca="false">IF(OR(R497="",TRIM(I497&amp;"")="",X497=""),"",IFERROR(_xlfn.MAXIFS($I$2:$I$501,$R$2:$R$501,R497,$X$2:$X$501,"&lt;"&amp;X497),""))</f>
        <v/>
      </c>
      <c r="AC497" s="32" t="str">
        <f aca="false">IF(V497="Other","Not fuel, ","")&amp;IFERROR(IF(AND(T497&lt;&gt;"",OR(AND(V497="Diesel",T497&lt;&gt;"Diesel"),AND(V497="Petrol",T497&lt;&gt;"Petrol",T497&lt;&gt;"Plug-in hybrid"),AND(V497="Electric",T497&lt;&gt;"Electric",T497&lt;&gt;"Plug-in hybrid"))),"Wrong fuel for this van, ",""),"")&amp;IFERROR(IF(AND(OR(V497="Diesel",V497="Petrol"),N(U497)&gt;0,G497*1&gt;N(U497)*(1+TankMargin)),"More than the tank holds, ",""),"")&amp;IF(AND(TRIM(D497&amp;"")&lt;&gt;"",Q497&lt;&gt;"",SUBSTITUTE(UPPER(Q497)," ","")&lt;&gt;R497),"Card used in another van, ","")&amp;IF(AND(TRIM(D497&amp;"")&lt;&gt;"",S497=0),"Not one of your vans, ","")&amp;IF(AND(A497&lt;&gt;"",R497="",O497&lt;&gt;"",P497=0),"Card not on your Vans list, ","")&amp;IF(N(Y497)&gt;1,"Filled twice that day, ","")&amp;IFERROR(IF(AND(AA497&lt;&gt;"",AA497&lt;MinMiles),"Only "&amp;TEXT(AA497,"#,##0")&amp;" miles since the previous fill, ",""),"")&amp;IFERROR(IF(AND(AB497&lt;&gt;"",N(AB497)&gt;0,I497*1&lt;N(AB497)),"Pump mileage lower than before, ",""),"")&amp;IFERROR(IF(AND(TRIM(I497&amp;"")&lt;&gt;"",TRIM(K497&amp;"")&lt;&gt;"",ABS(I497*1-K497*1)&gt;MileTolerance),"Pump mileage off from the odometer, ",""),"")&amp;IF(J497="No","No receipt from the driver, ","")&amp;IFERROR(IF(AND(W497&lt;&gt;"",OR(W497&lt;DayStart,W497&gt;DayEnd)),"Outside working hours, ",""),"")&amp;IFERROR(IF(AND(X497&lt;&gt;"",WEEKDAY(X497,2)=6,FlagSat="Yes"),"Saturday, ",""),"")&amp;IFERROR(IF(AND(X497&lt;&gt;"",WEEKDAY(X497,2)=7,FlagSun="Yes"),"Sunday, ",""),"")&amp;IF(AND(FlagPremium="Yes",OR(V497="Diesel",V497="Petrol"),OR(ISNUMBER(SEARCH("super",F497)),ISNUMBER(SEARCH("premium",F497)),ISNUMBER(SEARCH("ultimate",F497)),ISNUMBER(SEARCH("v-power",F497)),ISNUMBER(SEARCH("momentum",F497)),ISNUMBER(SEARCH("supreme",F497)))),"Premium fuel, ","")</f>
        <v/>
      </c>
      <c r="AD497" s="32" t="n">
        <f aca="false">IF(AC497="",0,1)</f>
        <v>0</v>
      </c>
      <c r="AE497" s="32" t="n">
        <f aca="false">IF(A497="",0,1)</f>
        <v>0</v>
      </c>
    </row>
    <row r="498" customFormat="false" ht="15" hidden="false" customHeight="false" outlineLevel="0" collapsed="false">
      <c r="A498" s="24"/>
      <c r="B498" s="25"/>
      <c r="C498" s="21"/>
      <c r="D498" s="19"/>
      <c r="E498" s="19"/>
      <c r="F498" s="19"/>
      <c r="G498" s="26"/>
      <c r="H498" s="27"/>
      <c r="I498" s="28"/>
      <c r="J498" s="19"/>
      <c r="K498" s="28"/>
      <c r="L498" s="29" t="str">
        <f aca="false">IF(AC498="","",LEFT(AC498,LEN(AC498)-2))</f>
        <v/>
      </c>
      <c r="M498" s="30"/>
      <c r="N498" s="30"/>
      <c r="O498" s="32" t="str">
        <f aca="false">IF(TRIM(C498&amp;"")="","",RIGHT(SUBSTITUTE(SUBSTITUTE(C498&amp;""," ",""),"*",""),4))</f>
        <v/>
      </c>
      <c r="P498" s="32" t="n">
        <f aca="false">IF(O498="",0,IFERROR(MATCH(O498,Vans!$D$2:$D$51,0),IFERROR(MATCH(VALUE(O498),Vans!$D$2:$D$51,0),0)))</f>
        <v>0</v>
      </c>
      <c r="Q498" s="32" t="str">
        <f aca="false">IF(P498=0,"",INDEX(Vans!$A$2:$A$51,P498)&amp;"")</f>
        <v/>
      </c>
      <c r="R498" s="32" t="str">
        <f aca="false">IF(A498="","",IF(TRIM(D498&amp;"")&lt;&gt;"",SUBSTITUTE(UPPER(TRIM(D498&amp;""))," ",""),SUBSTITUTE(UPPER(Q498)," ","")))</f>
        <v/>
      </c>
      <c r="S498" s="32" t="n">
        <f aca="false">IF(R498="",0,IFERROR(MATCH(R498,Vans!$G$2:$G$51,0),0))</f>
        <v>0</v>
      </c>
      <c r="T498" s="32" t="str">
        <f aca="false">IF(S498=0,"",INDEX(Vans!$B$2:$B$51,S498)&amp;"")</f>
        <v/>
      </c>
      <c r="U498" s="32" t="str">
        <f aca="false">IF(S498=0,"",INDEX(Vans!$C$2:$C$51,S498))</f>
        <v/>
      </c>
      <c r="V498" s="32" t="str">
        <f aca="false">IF(TRIM(F498&amp;"")="","",IF(ISNUMBER(SEARCH("adblue",F498)),"AdBlue",IF(OR(ISNUMBER(SEARCH("diesel",F498)),ISNUMBER(SEARCH("derv",F498)),ISNUMBER(SEARCH("ulsd",F498))),"Diesel",IF(OR(ISNUMBER(SEARCH("unleaded",F498)),ISNUMBER(SEARCH("petrol",F498)),ISNUMBER(SEARCH("ulp",F498))),"Petrol",IF(OR(ISNUMBER(SEARCH("electric",F498)),ISNUMBER(SEARCH("charg",F498)),ISNUMBER(SEARCH("kwh",F498))),"Electric","Other")))))</f>
        <v/>
      </c>
      <c r="W498" s="34" t="str">
        <f aca="false">IF(TRIM(B498&amp;"")&lt;&gt;"",IFERROR(MOD(B498*1,1),""),IF(A498="","",IFERROR(IF(MOD(A498*1,1)&gt;0,MOD(A498*1,1),""),"")))</f>
        <v/>
      </c>
      <c r="X498" s="35" t="str">
        <f aca="false">IF(A498="","",IFERROR(INT(A498*1),""))</f>
        <v/>
      </c>
      <c r="Y498" s="32" t="str">
        <f aca="false">IF(OR(X498="",NOT(OR(V498="Diesel",V498="Petrol"))),"",MAX(IF(O498="",0,COUNTIFS($O$2:$O$501,O498,$X$2:$X$501,X498,$V$2:$V$501,"Diesel")+COUNTIFS($O$2:$O$501,O498,$X$2:$X$501,X498,$V$2:$V$501,"Petrol")),IF(R498="",0,COUNTIFS($R$2:$R$501,R498,$X$2:$X$501,X498,$V$2:$V$501,"Diesel")+COUNTIFS($R$2:$R$501,R498,$X$2:$X$501,X498,$V$2:$V$501,"Petrol"))))</f>
        <v/>
      </c>
      <c r="Z498" s="32" t="str">
        <f aca="false">IF(OR(R498="",TRIM(I498&amp;"")="",NOT(OR(V498="Diesel",V498="Petrol"))),"",IFERROR(_xlfn.MAXIFS($I$2:$I$501,$R$2:$R$501,R498,$I$2:$I$501,"&lt;"&amp;I498,$V$2:$V$501,"&lt;&gt;AdBlue",$V$2:$V$501,"&lt;&gt;Other"),""))</f>
        <v/>
      </c>
      <c r="AA498" s="32" t="str">
        <f aca="false">IF(OR(Z498="",N(Z498)=0),"",I498-Z498)</f>
        <v/>
      </c>
      <c r="AB498" s="32" t="str">
        <f aca="false">IF(OR(R498="",TRIM(I498&amp;"")="",X498=""),"",IFERROR(_xlfn.MAXIFS($I$2:$I$501,$R$2:$R$501,R498,$X$2:$X$501,"&lt;"&amp;X498),""))</f>
        <v/>
      </c>
      <c r="AC498" s="32" t="str">
        <f aca="false">IF(V498="Other","Not fuel, ","")&amp;IFERROR(IF(AND(T498&lt;&gt;"",OR(AND(V498="Diesel",T498&lt;&gt;"Diesel"),AND(V498="Petrol",T498&lt;&gt;"Petrol",T498&lt;&gt;"Plug-in hybrid"),AND(V498="Electric",T498&lt;&gt;"Electric",T498&lt;&gt;"Plug-in hybrid"))),"Wrong fuel for this van, ",""),"")&amp;IFERROR(IF(AND(OR(V498="Diesel",V498="Petrol"),N(U498)&gt;0,G498*1&gt;N(U498)*(1+TankMargin)),"More than the tank holds, ",""),"")&amp;IF(AND(TRIM(D498&amp;"")&lt;&gt;"",Q498&lt;&gt;"",SUBSTITUTE(UPPER(Q498)," ","")&lt;&gt;R498),"Card used in another van, ","")&amp;IF(AND(TRIM(D498&amp;"")&lt;&gt;"",S498=0),"Not one of your vans, ","")&amp;IF(AND(A498&lt;&gt;"",R498="",O498&lt;&gt;"",P498=0),"Card not on your Vans list, ","")&amp;IF(N(Y498)&gt;1,"Filled twice that day, ","")&amp;IFERROR(IF(AND(AA498&lt;&gt;"",AA498&lt;MinMiles),"Only "&amp;TEXT(AA498,"#,##0")&amp;" miles since the previous fill, ",""),"")&amp;IFERROR(IF(AND(AB498&lt;&gt;"",N(AB498)&gt;0,I498*1&lt;N(AB498)),"Pump mileage lower than before, ",""),"")&amp;IFERROR(IF(AND(TRIM(I498&amp;"")&lt;&gt;"",TRIM(K498&amp;"")&lt;&gt;"",ABS(I498*1-K498*1)&gt;MileTolerance),"Pump mileage off from the odometer, ",""),"")&amp;IF(J498="No","No receipt from the driver, ","")&amp;IFERROR(IF(AND(W498&lt;&gt;"",OR(W498&lt;DayStart,W498&gt;DayEnd)),"Outside working hours, ",""),"")&amp;IFERROR(IF(AND(X498&lt;&gt;"",WEEKDAY(X498,2)=6,FlagSat="Yes"),"Saturday, ",""),"")&amp;IFERROR(IF(AND(X498&lt;&gt;"",WEEKDAY(X498,2)=7,FlagSun="Yes"),"Sunday, ",""),"")&amp;IF(AND(FlagPremium="Yes",OR(V498="Diesel",V498="Petrol"),OR(ISNUMBER(SEARCH("super",F498)),ISNUMBER(SEARCH("premium",F498)),ISNUMBER(SEARCH("ultimate",F498)),ISNUMBER(SEARCH("v-power",F498)),ISNUMBER(SEARCH("momentum",F498)),ISNUMBER(SEARCH("supreme",F498)))),"Premium fuel, ","")</f>
        <v/>
      </c>
      <c r="AD498" s="32" t="n">
        <f aca="false">IF(AC498="",0,1)</f>
        <v>0</v>
      </c>
      <c r="AE498" s="32" t="n">
        <f aca="false">IF(A498="",0,1)</f>
        <v>0</v>
      </c>
    </row>
    <row r="499" customFormat="false" ht="15" hidden="false" customHeight="false" outlineLevel="0" collapsed="false">
      <c r="A499" s="24"/>
      <c r="B499" s="25"/>
      <c r="C499" s="21"/>
      <c r="D499" s="19"/>
      <c r="E499" s="19"/>
      <c r="F499" s="19"/>
      <c r="G499" s="26"/>
      <c r="H499" s="27"/>
      <c r="I499" s="28"/>
      <c r="J499" s="19"/>
      <c r="K499" s="28"/>
      <c r="L499" s="29" t="str">
        <f aca="false">IF(AC499="","",LEFT(AC499,LEN(AC499)-2))</f>
        <v/>
      </c>
      <c r="M499" s="30"/>
      <c r="N499" s="30"/>
      <c r="O499" s="32" t="str">
        <f aca="false">IF(TRIM(C499&amp;"")="","",RIGHT(SUBSTITUTE(SUBSTITUTE(C499&amp;""," ",""),"*",""),4))</f>
        <v/>
      </c>
      <c r="P499" s="32" t="n">
        <f aca="false">IF(O499="",0,IFERROR(MATCH(O499,Vans!$D$2:$D$51,0),IFERROR(MATCH(VALUE(O499),Vans!$D$2:$D$51,0),0)))</f>
        <v>0</v>
      </c>
      <c r="Q499" s="32" t="str">
        <f aca="false">IF(P499=0,"",INDEX(Vans!$A$2:$A$51,P499)&amp;"")</f>
        <v/>
      </c>
      <c r="R499" s="32" t="str">
        <f aca="false">IF(A499="","",IF(TRIM(D499&amp;"")&lt;&gt;"",SUBSTITUTE(UPPER(TRIM(D499&amp;""))," ",""),SUBSTITUTE(UPPER(Q499)," ","")))</f>
        <v/>
      </c>
      <c r="S499" s="32" t="n">
        <f aca="false">IF(R499="",0,IFERROR(MATCH(R499,Vans!$G$2:$G$51,0),0))</f>
        <v>0</v>
      </c>
      <c r="T499" s="32" t="str">
        <f aca="false">IF(S499=0,"",INDEX(Vans!$B$2:$B$51,S499)&amp;"")</f>
        <v/>
      </c>
      <c r="U499" s="32" t="str">
        <f aca="false">IF(S499=0,"",INDEX(Vans!$C$2:$C$51,S499))</f>
        <v/>
      </c>
      <c r="V499" s="32" t="str">
        <f aca="false">IF(TRIM(F499&amp;"")="","",IF(ISNUMBER(SEARCH("adblue",F499)),"AdBlue",IF(OR(ISNUMBER(SEARCH("diesel",F499)),ISNUMBER(SEARCH("derv",F499)),ISNUMBER(SEARCH("ulsd",F499))),"Diesel",IF(OR(ISNUMBER(SEARCH("unleaded",F499)),ISNUMBER(SEARCH("petrol",F499)),ISNUMBER(SEARCH("ulp",F499))),"Petrol",IF(OR(ISNUMBER(SEARCH("electric",F499)),ISNUMBER(SEARCH("charg",F499)),ISNUMBER(SEARCH("kwh",F499))),"Electric","Other")))))</f>
        <v/>
      </c>
      <c r="W499" s="34" t="str">
        <f aca="false">IF(TRIM(B499&amp;"")&lt;&gt;"",IFERROR(MOD(B499*1,1),""),IF(A499="","",IFERROR(IF(MOD(A499*1,1)&gt;0,MOD(A499*1,1),""),"")))</f>
        <v/>
      </c>
      <c r="X499" s="35" t="str">
        <f aca="false">IF(A499="","",IFERROR(INT(A499*1),""))</f>
        <v/>
      </c>
      <c r="Y499" s="32" t="str">
        <f aca="false">IF(OR(X499="",NOT(OR(V499="Diesel",V499="Petrol"))),"",MAX(IF(O499="",0,COUNTIFS($O$2:$O$501,O499,$X$2:$X$501,X499,$V$2:$V$501,"Diesel")+COUNTIFS($O$2:$O$501,O499,$X$2:$X$501,X499,$V$2:$V$501,"Petrol")),IF(R499="",0,COUNTIFS($R$2:$R$501,R499,$X$2:$X$501,X499,$V$2:$V$501,"Diesel")+COUNTIFS($R$2:$R$501,R499,$X$2:$X$501,X499,$V$2:$V$501,"Petrol"))))</f>
        <v/>
      </c>
      <c r="Z499" s="32" t="str">
        <f aca="false">IF(OR(R499="",TRIM(I499&amp;"")="",NOT(OR(V499="Diesel",V499="Petrol"))),"",IFERROR(_xlfn.MAXIFS($I$2:$I$501,$R$2:$R$501,R499,$I$2:$I$501,"&lt;"&amp;I499,$V$2:$V$501,"&lt;&gt;AdBlue",$V$2:$V$501,"&lt;&gt;Other"),""))</f>
        <v/>
      </c>
      <c r="AA499" s="32" t="str">
        <f aca="false">IF(OR(Z499="",N(Z499)=0),"",I499-Z499)</f>
        <v/>
      </c>
      <c r="AB499" s="32" t="str">
        <f aca="false">IF(OR(R499="",TRIM(I499&amp;"")="",X499=""),"",IFERROR(_xlfn.MAXIFS($I$2:$I$501,$R$2:$R$501,R499,$X$2:$X$501,"&lt;"&amp;X499),""))</f>
        <v/>
      </c>
      <c r="AC499" s="32" t="str">
        <f aca="false">IF(V499="Other","Not fuel, ","")&amp;IFERROR(IF(AND(T499&lt;&gt;"",OR(AND(V499="Diesel",T499&lt;&gt;"Diesel"),AND(V499="Petrol",T499&lt;&gt;"Petrol",T499&lt;&gt;"Plug-in hybrid"),AND(V499="Electric",T499&lt;&gt;"Electric",T499&lt;&gt;"Plug-in hybrid"))),"Wrong fuel for this van, ",""),"")&amp;IFERROR(IF(AND(OR(V499="Diesel",V499="Petrol"),N(U499)&gt;0,G499*1&gt;N(U499)*(1+TankMargin)),"More than the tank holds, ",""),"")&amp;IF(AND(TRIM(D499&amp;"")&lt;&gt;"",Q499&lt;&gt;"",SUBSTITUTE(UPPER(Q499)," ","")&lt;&gt;R499),"Card used in another van, ","")&amp;IF(AND(TRIM(D499&amp;"")&lt;&gt;"",S499=0),"Not one of your vans, ","")&amp;IF(AND(A499&lt;&gt;"",R499="",O499&lt;&gt;"",P499=0),"Card not on your Vans list, ","")&amp;IF(N(Y499)&gt;1,"Filled twice that day, ","")&amp;IFERROR(IF(AND(AA499&lt;&gt;"",AA499&lt;MinMiles),"Only "&amp;TEXT(AA499,"#,##0")&amp;" miles since the previous fill, ",""),"")&amp;IFERROR(IF(AND(AB499&lt;&gt;"",N(AB499)&gt;0,I499*1&lt;N(AB499)),"Pump mileage lower than before, ",""),"")&amp;IFERROR(IF(AND(TRIM(I499&amp;"")&lt;&gt;"",TRIM(K499&amp;"")&lt;&gt;"",ABS(I499*1-K499*1)&gt;MileTolerance),"Pump mileage off from the odometer, ",""),"")&amp;IF(J499="No","No receipt from the driver, ","")&amp;IFERROR(IF(AND(W499&lt;&gt;"",OR(W499&lt;DayStart,W499&gt;DayEnd)),"Outside working hours, ",""),"")&amp;IFERROR(IF(AND(X499&lt;&gt;"",WEEKDAY(X499,2)=6,FlagSat="Yes"),"Saturday, ",""),"")&amp;IFERROR(IF(AND(X499&lt;&gt;"",WEEKDAY(X499,2)=7,FlagSun="Yes"),"Sunday, ",""),"")&amp;IF(AND(FlagPremium="Yes",OR(V499="Diesel",V499="Petrol"),OR(ISNUMBER(SEARCH("super",F499)),ISNUMBER(SEARCH("premium",F499)),ISNUMBER(SEARCH("ultimate",F499)),ISNUMBER(SEARCH("v-power",F499)),ISNUMBER(SEARCH("momentum",F499)),ISNUMBER(SEARCH("supreme",F499)))),"Premium fuel, ","")</f>
        <v/>
      </c>
      <c r="AD499" s="32" t="n">
        <f aca="false">IF(AC499="",0,1)</f>
        <v>0</v>
      </c>
      <c r="AE499" s="32" t="n">
        <f aca="false">IF(A499="",0,1)</f>
        <v>0</v>
      </c>
    </row>
    <row r="500" customFormat="false" ht="15" hidden="false" customHeight="false" outlineLevel="0" collapsed="false">
      <c r="A500" s="24"/>
      <c r="B500" s="25"/>
      <c r="C500" s="21"/>
      <c r="D500" s="19"/>
      <c r="E500" s="19"/>
      <c r="F500" s="19"/>
      <c r="G500" s="26"/>
      <c r="H500" s="27"/>
      <c r="I500" s="28"/>
      <c r="J500" s="19"/>
      <c r="K500" s="28"/>
      <c r="L500" s="29" t="str">
        <f aca="false">IF(AC500="","",LEFT(AC500,LEN(AC500)-2))</f>
        <v/>
      </c>
      <c r="M500" s="30"/>
      <c r="N500" s="30"/>
      <c r="O500" s="32" t="str">
        <f aca="false">IF(TRIM(C500&amp;"")="","",RIGHT(SUBSTITUTE(SUBSTITUTE(C500&amp;""," ",""),"*",""),4))</f>
        <v/>
      </c>
      <c r="P500" s="32" t="n">
        <f aca="false">IF(O500="",0,IFERROR(MATCH(O500,Vans!$D$2:$D$51,0),IFERROR(MATCH(VALUE(O500),Vans!$D$2:$D$51,0),0)))</f>
        <v>0</v>
      </c>
      <c r="Q500" s="32" t="str">
        <f aca="false">IF(P500=0,"",INDEX(Vans!$A$2:$A$51,P500)&amp;"")</f>
        <v/>
      </c>
      <c r="R500" s="32" t="str">
        <f aca="false">IF(A500="","",IF(TRIM(D500&amp;"")&lt;&gt;"",SUBSTITUTE(UPPER(TRIM(D500&amp;""))," ",""),SUBSTITUTE(UPPER(Q500)," ","")))</f>
        <v/>
      </c>
      <c r="S500" s="32" t="n">
        <f aca="false">IF(R500="",0,IFERROR(MATCH(R500,Vans!$G$2:$G$51,0),0))</f>
        <v>0</v>
      </c>
      <c r="T500" s="32" t="str">
        <f aca="false">IF(S500=0,"",INDEX(Vans!$B$2:$B$51,S500)&amp;"")</f>
        <v/>
      </c>
      <c r="U500" s="32" t="str">
        <f aca="false">IF(S500=0,"",INDEX(Vans!$C$2:$C$51,S500))</f>
        <v/>
      </c>
      <c r="V500" s="32" t="str">
        <f aca="false">IF(TRIM(F500&amp;"")="","",IF(ISNUMBER(SEARCH("adblue",F500)),"AdBlue",IF(OR(ISNUMBER(SEARCH("diesel",F500)),ISNUMBER(SEARCH("derv",F500)),ISNUMBER(SEARCH("ulsd",F500))),"Diesel",IF(OR(ISNUMBER(SEARCH("unleaded",F500)),ISNUMBER(SEARCH("petrol",F500)),ISNUMBER(SEARCH("ulp",F500))),"Petrol",IF(OR(ISNUMBER(SEARCH("electric",F500)),ISNUMBER(SEARCH("charg",F500)),ISNUMBER(SEARCH("kwh",F500))),"Electric","Other")))))</f>
        <v/>
      </c>
      <c r="W500" s="34" t="str">
        <f aca="false">IF(TRIM(B500&amp;"")&lt;&gt;"",IFERROR(MOD(B500*1,1),""),IF(A500="","",IFERROR(IF(MOD(A500*1,1)&gt;0,MOD(A500*1,1),""),"")))</f>
        <v/>
      </c>
      <c r="X500" s="35" t="str">
        <f aca="false">IF(A500="","",IFERROR(INT(A500*1),""))</f>
        <v/>
      </c>
      <c r="Y500" s="32" t="str">
        <f aca="false">IF(OR(X500="",NOT(OR(V500="Diesel",V500="Petrol"))),"",MAX(IF(O500="",0,COUNTIFS($O$2:$O$501,O500,$X$2:$X$501,X500,$V$2:$V$501,"Diesel")+COUNTIFS($O$2:$O$501,O500,$X$2:$X$501,X500,$V$2:$V$501,"Petrol")),IF(R500="",0,COUNTIFS($R$2:$R$501,R500,$X$2:$X$501,X500,$V$2:$V$501,"Diesel")+COUNTIFS($R$2:$R$501,R500,$X$2:$X$501,X500,$V$2:$V$501,"Petrol"))))</f>
        <v/>
      </c>
      <c r="Z500" s="32" t="str">
        <f aca="false">IF(OR(R500="",TRIM(I500&amp;"")="",NOT(OR(V500="Diesel",V500="Petrol"))),"",IFERROR(_xlfn.MAXIFS($I$2:$I$501,$R$2:$R$501,R500,$I$2:$I$501,"&lt;"&amp;I500,$V$2:$V$501,"&lt;&gt;AdBlue",$V$2:$V$501,"&lt;&gt;Other"),""))</f>
        <v/>
      </c>
      <c r="AA500" s="32" t="str">
        <f aca="false">IF(OR(Z500="",N(Z500)=0),"",I500-Z500)</f>
        <v/>
      </c>
      <c r="AB500" s="32" t="str">
        <f aca="false">IF(OR(R500="",TRIM(I500&amp;"")="",X500=""),"",IFERROR(_xlfn.MAXIFS($I$2:$I$501,$R$2:$R$501,R500,$X$2:$X$501,"&lt;"&amp;X500),""))</f>
        <v/>
      </c>
      <c r="AC500" s="32" t="str">
        <f aca="false">IF(V500="Other","Not fuel, ","")&amp;IFERROR(IF(AND(T500&lt;&gt;"",OR(AND(V500="Diesel",T500&lt;&gt;"Diesel"),AND(V500="Petrol",T500&lt;&gt;"Petrol",T500&lt;&gt;"Plug-in hybrid"),AND(V500="Electric",T500&lt;&gt;"Electric",T500&lt;&gt;"Plug-in hybrid"))),"Wrong fuel for this van, ",""),"")&amp;IFERROR(IF(AND(OR(V500="Diesel",V500="Petrol"),N(U500)&gt;0,G500*1&gt;N(U500)*(1+TankMargin)),"More than the tank holds, ",""),"")&amp;IF(AND(TRIM(D500&amp;"")&lt;&gt;"",Q500&lt;&gt;"",SUBSTITUTE(UPPER(Q500)," ","")&lt;&gt;R500),"Card used in another van, ","")&amp;IF(AND(TRIM(D500&amp;"")&lt;&gt;"",S500=0),"Not one of your vans, ","")&amp;IF(AND(A500&lt;&gt;"",R500="",O500&lt;&gt;"",P500=0),"Card not on your Vans list, ","")&amp;IF(N(Y500)&gt;1,"Filled twice that day, ","")&amp;IFERROR(IF(AND(AA500&lt;&gt;"",AA500&lt;MinMiles),"Only "&amp;TEXT(AA500,"#,##0")&amp;" miles since the previous fill, ",""),"")&amp;IFERROR(IF(AND(AB500&lt;&gt;"",N(AB500)&gt;0,I500*1&lt;N(AB500)),"Pump mileage lower than before, ",""),"")&amp;IFERROR(IF(AND(TRIM(I500&amp;"")&lt;&gt;"",TRIM(K500&amp;"")&lt;&gt;"",ABS(I500*1-K500*1)&gt;MileTolerance),"Pump mileage off from the odometer, ",""),"")&amp;IF(J500="No","No receipt from the driver, ","")&amp;IFERROR(IF(AND(W500&lt;&gt;"",OR(W500&lt;DayStart,W500&gt;DayEnd)),"Outside working hours, ",""),"")&amp;IFERROR(IF(AND(X500&lt;&gt;"",WEEKDAY(X500,2)=6,FlagSat="Yes"),"Saturday, ",""),"")&amp;IFERROR(IF(AND(X500&lt;&gt;"",WEEKDAY(X500,2)=7,FlagSun="Yes"),"Sunday, ",""),"")&amp;IF(AND(FlagPremium="Yes",OR(V500="Diesel",V500="Petrol"),OR(ISNUMBER(SEARCH("super",F500)),ISNUMBER(SEARCH("premium",F500)),ISNUMBER(SEARCH("ultimate",F500)),ISNUMBER(SEARCH("v-power",F500)),ISNUMBER(SEARCH("momentum",F500)),ISNUMBER(SEARCH("supreme",F500)))),"Premium fuel, ","")</f>
        <v/>
      </c>
      <c r="AD500" s="32" t="n">
        <f aca="false">IF(AC500="",0,1)</f>
        <v>0</v>
      </c>
      <c r="AE500" s="32" t="n">
        <f aca="false">IF(A500="",0,1)</f>
        <v>0</v>
      </c>
    </row>
    <row r="501" customFormat="false" ht="15" hidden="false" customHeight="false" outlineLevel="0" collapsed="false">
      <c r="A501" s="24"/>
      <c r="B501" s="25"/>
      <c r="C501" s="21"/>
      <c r="D501" s="19"/>
      <c r="E501" s="19"/>
      <c r="F501" s="19"/>
      <c r="G501" s="26"/>
      <c r="H501" s="27"/>
      <c r="I501" s="28"/>
      <c r="J501" s="19"/>
      <c r="K501" s="28"/>
      <c r="L501" s="29" t="str">
        <f aca="false">IF(AC501="","",LEFT(AC501,LEN(AC501)-2))</f>
        <v/>
      </c>
      <c r="M501" s="30"/>
      <c r="N501" s="30"/>
      <c r="O501" s="32" t="str">
        <f aca="false">IF(TRIM(C501&amp;"")="","",RIGHT(SUBSTITUTE(SUBSTITUTE(C501&amp;""," ",""),"*",""),4))</f>
        <v/>
      </c>
      <c r="P501" s="32" t="n">
        <f aca="false">IF(O501="",0,IFERROR(MATCH(O501,Vans!$D$2:$D$51,0),IFERROR(MATCH(VALUE(O501),Vans!$D$2:$D$51,0),0)))</f>
        <v>0</v>
      </c>
      <c r="Q501" s="32" t="str">
        <f aca="false">IF(P501=0,"",INDEX(Vans!$A$2:$A$51,P501)&amp;"")</f>
        <v/>
      </c>
      <c r="R501" s="32" t="str">
        <f aca="false">IF(A501="","",IF(TRIM(D501&amp;"")&lt;&gt;"",SUBSTITUTE(UPPER(TRIM(D501&amp;""))," ",""),SUBSTITUTE(UPPER(Q501)," ","")))</f>
        <v/>
      </c>
      <c r="S501" s="32" t="n">
        <f aca="false">IF(R501="",0,IFERROR(MATCH(R501,Vans!$G$2:$G$51,0),0))</f>
        <v>0</v>
      </c>
      <c r="T501" s="32" t="str">
        <f aca="false">IF(S501=0,"",INDEX(Vans!$B$2:$B$51,S501)&amp;"")</f>
        <v/>
      </c>
      <c r="U501" s="32" t="str">
        <f aca="false">IF(S501=0,"",INDEX(Vans!$C$2:$C$51,S501))</f>
        <v/>
      </c>
      <c r="V501" s="32" t="str">
        <f aca="false">IF(TRIM(F501&amp;"")="","",IF(ISNUMBER(SEARCH("adblue",F501)),"AdBlue",IF(OR(ISNUMBER(SEARCH("diesel",F501)),ISNUMBER(SEARCH("derv",F501)),ISNUMBER(SEARCH("ulsd",F501))),"Diesel",IF(OR(ISNUMBER(SEARCH("unleaded",F501)),ISNUMBER(SEARCH("petrol",F501)),ISNUMBER(SEARCH("ulp",F501))),"Petrol",IF(OR(ISNUMBER(SEARCH("electric",F501)),ISNUMBER(SEARCH("charg",F501)),ISNUMBER(SEARCH("kwh",F501))),"Electric","Other")))))</f>
        <v/>
      </c>
      <c r="W501" s="34" t="str">
        <f aca="false">IF(TRIM(B501&amp;"")&lt;&gt;"",IFERROR(MOD(B501*1,1),""),IF(A501="","",IFERROR(IF(MOD(A501*1,1)&gt;0,MOD(A501*1,1),""),"")))</f>
        <v/>
      </c>
      <c r="X501" s="35" t="str">
        <f aca="false">IF(A501="","",IFERROR(INT(A501*1),""))</f>
        <v/>
      </c>
      <c r="Y501" s="32" t="str">
        <f aca="false">IF(OR(X501="",NOT(OR(V501="Diesel",V501="Petrol"))),"",MAX(IF(O501="",0,COUNTIFS($O$2:$O$501,O501,$X$2:$X$501,X501,$V$2:$V$501,"Diesel")+COUNTIFS($O$2:$O$501,O501,$X$2:$X$501,X501,$V$2:$V$501,"Petrol")),IF(R501="",0,COUNTIFS($R$2:$R$501,R501,$X$2:$X$501,X501,$V$2:$V$501,"Diesel")+COUNTIFS($R$2:$R$501,R501,$X$2:$X$501,X501,$V$2:$V$501,"Petrol"))))</f>
        <v/>
      </c>
      <c r="Z501" s="32" t="str">
        <f aca="false">IF(OR(R501="",TRIM(I501&amp;"")="",NOT(OR(V501="Diesel",V501="Petrol"))),"",IFERROR(_xlfn.MAXIFS($I$2:$I$501,$R$2:$R$501,R501,$I$2:$I$501,"&lt;"&amp;I501,$V$2:$V$501,"&lt;&gt;AdBlue",$V$2:$V$501,"&lt;&gt;Other"),""))</f>
        <v/>
      </c>
      <c r="AA501" s="32" t="str">
        <f aca="false">IF(OR(Z501="",N(Z501)=0),"",I501-Z501)</f>
        <v/>
      </c>
      <c r="AB501" s="32" t="str">
        <f aca="false">IF(OR(R501="",TRIM(I501&amp;"")="",X501=""),"",IFERROR(_xlfn.MAXIFS($I$2:$I$501,$R$2:$R$501,R501,$X$2:$X$501,"&lt;"&amp;X501),""))</f>
        <v/>
      </c>
      <c r="AC501" s="32" t="str">
        <f aca="false">IF(V501="Other","Not fuel, ","")&amp;IFERROR(IF(AND(T501&lt;&gt;"",OR(AND(V501="Diesel",T501&lt;&gt;"Diesel"),AND(V501="Petrol",T501&lt;&gt;"Petrol",T501&lt;&gt;"Plug-in hybrid"),AND(V501="Electric",T501&lt;&gt;"Electric",T501&lt;&gt;"Plug-in hybrid"))),"Wrong fuel for this van, ",""),"")&amp;IFERROR(IF(AND(OR(V501="Diesel",V501="Petrol"),N(U501)&gt;0,G501*1&gt;N(U501)*(1+TankMargin)),"More than the tank holds, ",""),"")&amp;IF(AND(TRIM(D501&amp;"")&lt;&gt;"",Q501&lt;&gt;"",SUBSTITUTE(UPPER(Q501)," ","")&lt;&gt;R501),"Card used in another van, ","")&amp;IF(AND(TRIM(D501&amp;"")&lt;&gt;"",S501=0),"Not one of your vans, ","")&amp;IF(AND(A501&lt;&gt;"",R501="",O501&lt;&gt;"",P501=0),"Card not on your Vans list, ","")&amp;IF(N(Y501)&gt;1,"Filled twice that day, ","")&amp;IFERROR(IF(AND(AA501&lt;&gt;"",AA501&lt;MinMiles),"Only "&amp;TEXT(AA501,"#,##0")&amp;" miles since the previous fill, ",""),"")&amp;IFERROR(IF(AND(AB501&lt;&gt;"",N(AB501)&gt;0,I501*1&lt;N(AB501)),"Pump mileage lower than before, ",""),"")&amp;IFERROR(IF(AND(TRIM(I501&amp;"")&lt;&gt;"",TRIM(K501&amp;"")&lt;&gt;"",ABS(I501*1-K501*1)&gt;MileTolerance),"Pump mileage off from the odometer, ",""),"")&amp;IF(J501="No","No receipt from the driver, ","")&amp;IFERROR(IF(AND(W501&lt;&gt;"",OR(W501&lt;DayStart,W501&gt;DayEnd)),"Outside working hours, ",""),"")&amp;IFERROR(IF(AND(X501&lt;&gt;"",WEEKDAY(X501,2)=6,FlagSat="Yes"),"Saturday, ",""),"")&amp;IFERROR(IF(AND(X501&lt;&gt;"",WEEKDAY(X501,2)=7,FlagSun="Yes"),"Sunday, ",""),"")&amp;IF(AND(FlagPremium="Yes",OR(V501="Diesel",V501="Petrol"),OR(ISNUMBER(SEARCH("super",F501)),ISNUMBER(SEARCH("premium",F501)),ISNUMBER(SEARCH("ultimate",F501)),ISNUMBER(SEARCH("v-power",F501)),ISNUMBER(SEARCH("momentum",F501)),ISNUMBER(SEARCH("supreme",F501)))),"Premium fuel, ","")</f>
        <v/>
      </c>
      <c r="AD501" s="32" t="n">
        <f aca="false">IF(AC501="",0,1)</f>
        <v>0</v>
      </c>
      <c r="AE501" s="32" t="n">
        <f aca="false">IF(A501="",0,1)</f>
        <v>0</v>
      </c>
    </row>
  </sheetData>
  <conditionalFormatting sqref="L2:M501">
    <cfRule type="expression" priority="2" aboveAverage="0" equalAverage="0" bottom="0" percent="0" rank="0" text="" dxfId="0">
      <formula>AND($L2&lt;&gt;"",$M2="Confirmed misuse")</formula>
    </cfRule>
    <cfRule type="expression" priority="3" aboveAverage="0" equalAverage="0" bottom="0" percent="0" rank="0" text="" dxfId="1">
      <formula>AND($L2&lt;&gt;"",$M2="Explained")</formula>
    </cfRule>
    <cfRule type="expression" priority="4" aboveAverage="0" equalAverage="0" bottom="0" percent="0" rank="0" text="" dxfId="2">
      <formula>$L2&lt;&gt;""</formula>
    </cfRule>
  </conditionalFormatting>
  <dataValidations count="2">
    <dataValidation allowBlank="true" errorStyle="stop" operator="between" showDropDown="false" showErrorMessage="false" showInputMessage="false" sqref="J2:J501" type="list">
      <formula1>"Yes,No"</formula1>
      <formula2>0</formula2>
    </dataValidation>
    <dataValidation allowBlank="true" errorStyle="stop" operator="between" showDropDown="false" showErrorMessage="false" showInputMessage="false" sqref="M2:M501" type="list">
      <formula1>"Explained,Asked the driver,Confirmed misuse"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8" min="7" style="0" width="14"/>
  </cols>
  <sheetData>
    <row r="1" customFormat="false" ht="19.7" hidden="false" customHeight="false" outlineLevel="0" collapsed="false">
      <c r="A1" s="36" t="s">
        <v>106</v>
      </c>
    </row>
    <row r="2" customFormat="false" ht="15" hidden="false" customHeight="false" outlineLevel="0" collapsed="false">
      <c r="A2" s="37" t="s">
        <v>107</v>
      </c>
    </row>
    <row r="4" customFormat="false" ht="15" hidden="false" customHeight="false" outlineLevel="0" collapsed="false">
      <c r="A4" s="38" t="s">
        <v>108</v>
      </c>
      <c r="B4" s="39" t="n">
        <f aca="false">SUM(Statement!$AE$2:$AE$501)</f>
        <v>11</v>
      </c>
    </row>
    <row r="5" customFormat="false" ht="15" hidden="false" customHeight="false" outlineLevel="0" collapsed="false">
      <c r="A5" s="38" t="s">
        <v>109</v>
      </c>
      <c r="B5" s="40" t="n">
        <f aca="false">SUM(Statement!$H$2:$H$501)</f>
        <v>727.86</v>
      </c>
    </row>
    <row r="6" customFormat="false" ht="15" hidden="false" customHeight="false" outlineLevel="0" collapsed="false">
      <c r="A6" s="38" t="s">
        <v>110</v>
      </c>
      <c r="B6" s="41" t="n">
        <f aca="false">SUMIFS(Statement!$G$2:$G$501,Statement!$V$2:$V$501,"Diesel")+SUMIFS(Statement!$G$2:$G$501,Statement!$V$2:$V$501,"Petrol")</f>
        <v>468.2</v>
      </c>
    </row>
    <row r="7" customFormat="false" ht="15" hidden="false" customHeight="false" outlineLevel="0" collapsed="false">
      <c r="A7" s="38" t="s">
        <v>111</v>
      </c>
      <c r="B7" s="41" t="n">
        <f aca="false">SUMIFS(Statement!$G$2:$G$501,Statement!$V$2:$V$501,"AdBlue")</f>
        <v>10</v>
      </c>
    </row>
    <row r="8" customFormat="false" ht="15" hidden="false" customHeight="false" outlineLevel="0" collapsed="false">
      <c r="A8" s="38" t="s">
        <v>112</v>
      </c>
      <c r="B8" s="39" t="n">
        <f aca="false">SUMPRODUCT((Statement!$A$2:$A$501&lt;&gt;"")*(Statement!$J$2:$J$501=""))</f>
        <v>1</v>
      </c>
    </row>
    <row r="9" customFormat="false" ht="15" hidden="false" customHeight="false" outlineLevel="0" collapsed="false">
      <c r="A9" s="38" t="s">
        <v>113</v>
      </c>
      <c r="B9" s="39" t="n">
        <f aca="false">SUM(Statement!$AD$2:$AD$501)</f>
        <v>7</v>
      </c>
    </row>
    <row r="10" customFormat="false" ht="15" hidden="false" customHeight="false" outlineLevel="0" collapsed="false">
      <c r="A10" s="38" t="s">
        <v>114</v>
      </c>
      <c r="B10" s="39" t="n">
        <f aca="false">SUM(Statement!$AD$2:$AD$501)-COUNTIFS(Statement!$AD$2:$AD$501,1,Statement!$M$2:$M$501,"Explained")-COUNTIFS(Statement!$AD$2:$AD$501,1,Statement!$M$2:$M$501,"Confirmed misuse")</f>
        <v>7</v>
      </c>
    </row>
    <row r="11" customFormat="false" ht="15" hidden="false" customHeight="false" outlineLevel="0" collapsed="false">
      <c r="A11" s="38" t="s">
        <v>115</v>
      </c>
      <c r="B11" s="39" t="n">
        <f aca="false">COUNTIFS(Statement!$AD$2:$AD$501,1,Statement!$M$2:$M$501,"Confirmed misuse")</f>
        <v>0</v>
      </c>
    </row>
    <row r="13" customFormat="false" ht="16.15" hidden="false" customHeight="false" outlineLevel="0" collapsed="false">
      <c r="A13" s="4" t="s">
        <v>116</v>
      </c>
    </row>
    <row r="14" customFormat="false" ht="30" hidden="false" customHeight="true" outlineLevel="0" collapsed="false">
      <c r="A14" s="7" t="s">
        <v>78</v>
      </c>
      <c r="B14" s="7" t="s">
        <v>117</v>
      </c>
      <c r="C14" s="7" t="s">
        <v>110</v>
      </c>
      <c r="D14" s="7" t="s">
        <v>111</v>
      </c>
      <c r="E14" s="7" t="s">
        <v>118</v>
      </c>
      <c r="F14" s="7" t="s">
        <v>119</v>
      </c>
      <c r="G14" s="7" t="s">
        <v>120</v>
      </c>
      <c r="H14" s="7" t="s">
        <v>115</v>
      </c>
    </row>
    <row r="15" customFormat="false" ht="15" hidden="false" customHeight="false" outlineLevel="0" collapsed="false">
      <c r="A15" s="42" t="str">
        <f aca="false">IF(Vans!$A$2="","",Vans!$A$2)</f>
        <v>DV20 PVT</v>
      </c>
      <c r="B15" s="43" t="n">
        <f aca="false">IF(Vans!$G$2="","",COUNTIFS(Statement!$R$2:$R$501,Vans!$G$2))</f>
        <v>5</v>
      </c>
      <c r="C15" s="44" t="n">
        <f aca="false">IF(Vans!$G$2="","",SUMIFS(Statement!$G$2:$G$501,Statement!$R$2:$R$501,Vans!$G$2,Statement!$V$2:$V$501,"Diesel")+SUMIFS(Statement!$G$2:$G$501,Statement!$R$2:$R$501,Vans!$G$2,Statement!$V$2:$V$501,"Petrol"))</f>
        <v>178.4</v>
      </c>
      <c r="D15" s="44" t="n">
        <f aca="false">IF(Vans!$G$2="","",SUMIFS(Statement!$G$2:$G$501,Statement!$R$2:$R$501,Vans!$G$2,Statement!$V$2:$V$501,"AdBlue"))</f>
        <v>0</v>
      </c>
      <c r="E15" s="45" t="n">
        <f aca="false">IF(Vans!$G$2="","",SUMIFS(Statement!$H$2:$H$501,Statement!$R$2:$R$501,Vans!$G$2))</f>
        <v>283.03</v>
      </c>
      <c r="F15" s="43" t="n">
        <f aca="false">IF(Vans!$G$2="","",SUMIFS(Statement!$AD$2:$AD$501,Statement!$R$2:$R$501,Vans!$G$2))</f>
        <v>4</v>
      </c>
      <c r="G15" s="43" t="n">
        <f aca="false">IF(Vans!$G$2="","",SUMIFS(Statement!$AD$2:$AD$501,Statement!$R$2:$R$501,Vans!$G$2)-COUNTIFS(Statement!$R$2:$R$501,Vans!$G$2,Statement!$AD$2:$AD$501,1,Statement!$M$2:$M$501,"Explained")-COUNTIFS(Statement!$R$2:$R$501,Vans!$G$2,Statement!$AD$2:$AD$501,1,Statement!$M$2:$M$501,"Confirmed misuse"))</f>
        <v>4</v>
      </c>
      <c r="H15" s="43" t="n">
        <f aca="false">IF(Vans!$G$2="","",COUNTIFS(Statement!$R$2:$R$501,Vans!$G$2,Statement!$AD$2:$AD$501,1,Statement!$M$2:$M$501,"Confirmed misuse"))</f>
        <v>0</v>
      </c>
    </row>
    <row r="16" customFormat="false" ht="15" hidden="false" customHeight="false" outlineLevel="0" collapsed="false">
      <c r="A16" s="42" t="str">
        <f aca="false">IF(Vans!$A$3="","",Vans!$A$3)</f>
        <v>DV22 SPR</v>
      </c>
      <c r="B16" s="43" t="n">
        <f aca="false">IF(Vans!$G$3="","",COUNTIFS(Statement!$R$2:$R$501,Vans!$G$3))</f>
        <v>3</v>
      </c>
      <c r="C16" s="44" t="n">
        <f aca="false">IF(Vans!$G$3="","",SUMIFS(Statement!$G$2:$G$501,Statement!$R$2:$R$501,Vans!$G$3,Statement!$V$2:$V$501,"Diesel")+SUMIFS(Statement!$G$2:$G$501,Statement!$R$2:$R$501,Vans!$G$3,Statement!$V$2:$V$501,"Petrol"))</f>
        <v>143.3</v>
      </c>
      <c r="D16" s="44" t="n">
        <f aca="false">IF(Vans!$G$3="","",SUMIFS(Statement!$G$2:$G$501,Statement!$R$2:$R$501,Vans!$G$3,Statement!$V$2:$V$501,"AdBlue"))</f>
        <v>0</v>
      </c>
      <c r="E16" s="45" t="n">
        <f aca="false">IF(Vans!$G$3="","",SUMIFS(Statement!$H$2:$H$501,Statement!$R$2:$R$501,Vans!$G$3))</f>
        <v>213.25</v>
      </c>
      <c r="F16" s="43" t="n">
        <f aca="false">IF(Vans!$G$3="","",SUMIFS(Statement!$AD$2:$AD$501,Statement!$R$2:$R$501,Vans!$G$3))</f>
        <v>2</v>
      </c>
      <c r="G16" s="43" t="n">
        <f aca="false">IF(Vans!$G$3="","",SUMIFS(Statement!$AD$2:$AD$501,Statement!$R$2:$R$501,Vans!$G$3)-COUNTIFS(Statement!$R$2:$R$501,Vans!$G$3,Statement!$AD$2:$AD$501,1,Statement!$M$2:$M$501,"Explained")-COUNTIFS(Statement!$R$2:$R$501,Vans!$G$3,Statement!$AD$2:$AD$501,1,Statement!$M$2:$M$501,"Confirmed misuse"))</f>
        <v>2</v>
      </c>
      <c r="H16" s="43" t="n">
        <f aca="false">IF(Vans!$G$3="","",COUNTIFS(Statement!$R$2:$R$501,Vans!$G$3,Statement!$AD$2:$AD$501,1,Statement!$M$2:$M$501,"Confirmed misuse"))</f>
        <v>0</v>
      </c>
    </row>
    <row r="17" customFormat="false" ht="15" hidden="false" customHeight="false" outlineLevel="0" collapsed="false">
      <c r="A17" s="42" t="str">
        <f aca="false">IF(Vans!$A$4="","",Vans!$A$4)</f>
        <v>DV24 VAN</v>
      </c>
      <c r="B17" s="43" t="n">
        <f aca="false">IF(Vans!$G$4="","",COUNTIFS(Statement!$R$2:$R$501,Vans!$G$4))</f>
        <v>3</v>
      </c>
      <c r="C17" s="44" t="n">
        <f aca="false">IF(Vans!$G$4="","",SUMIFS(Statement!$G$2:$G$501,Statement!$R$2:$R$501,Vans!$G$4,Statement!$V$2:$V$501,"Diesel")+SUMIFS(Statement!$G$2:$G$501,Statement!$R$2:$R$501,Vans!$G$4,Statement!$V$2:$V$501,"Petrol"))</f>
        <v>146.5</v>
      </c>
      <c r="D17" s="44" t="n">
        <f aca="false">IF(Vans!$G$4="","",SUMIFS(Statement!$G$2:$G$501,Statement!$R$2:$R$501,Vans!$G$4,Statement!$V$2:$V$501,"AdBlue"))</f>
        <v>10</v>
      </c>
      <c r="E17" s="45" t="n">
        <f aca="false">IF(Vans!$G$4="","",SUMIFS(Statement!$H$2:$H$501,Statement!$R$2:$R$501,Vans!$G$4))</f>
        <v>231.58</v>
      </c>
      <c r="F17" s="43" t="n">
        <f aca="false">IF(Vans!$G$4="","",SUMIFS(Statement!$AD$2:$AD$501,Statement!$R$2:$R$501,Vans!$G$4))</f>
        <v>1</v>
      </c>
      <c r="G17" s="43" t="n">
        <f aca="false">IF(Vans!$G$4="","",SUMIFS(Statement!$AD$2:$AD$501,Statement!$R$2:$R$501,Vans!$G$4)-COUNTIFS(Statement!$R$2:$R$501,Vans!$G$4,Statement!$AD$2:$AD$501,1,Statement!$M$2:$M$501,"Explained")-COUNTIFS(Statement!$R$2:$R$501,Vans!$G$4,Statement!$AD$2:$AD$501,1,Statement!$M$2:$M$501,"Confirmed misuse"))</f>
        <v>1</v>
      </c>
      <c r="H17" s="43" t="n">
        <f aca="false">IF(Vans!$G$4="","",COUNTIFS(Statement!$R$2:$R$501,Vans!$G$4,Statement!$AD$2:$AD$501,1,Statement!$M$2:$M$501,"Confirmed misuse"))</f>
        <v>0</v>
      </c>
    </row>
    <row r="18" customFormat="false" ht="15" hidden="false" customHeight="false" outlineLevel="0" collapsed="false">
      <c r="A18" s="42" t="str">
        <f aca="false">IF(Vans!$A$5="","",Vans!$A$5)</f>
        <v/>
      </c>
      <c r="B18" s="43" t="str">
        <f aca="false">IF(Vans!$G$5="","",COUNTIFS(Statement!$R$2:$R$501,Vans!$G$5))</f>
        <v/>
      </c>
      <c r="C18" s="44" t="str">
        <f aca="false">IF(Vans!$G$5="","",SUMIFS(Statement!$G$2:$G$501,Statement!$R$2:$R$501,Vans!$G$5,Statement!$V$2:$V$501,"Diesel")+SUMIFS(Statement!$G$2:$G$501,Statement!$R$2:$R$501,Vans!$G$5,Statement!$V$2:$V$501,"Petrol"))</f>
        <v/>
      </c>
      <c r="D18" s="44" t="str">
        <f aca="false">IF(Vans!$G$5="","",SUMIFS(Statement!$G$2:$G$501,Statement!$R$2:$R$501,Vans!$G$5,Statement!$V$2:$V$501,"AdBlue"))</f>
        <v/>
      </c>
      <c r="E18" s="45" t="str">
        <f aca="false">IF(Vans!$G$5="","",SUMIFS(Statement!$H$2:$H$501,Statement!$R$2:$R$501,Vans!$G$5))</f>
        <v/>
      </c>
      <c r="F18" s="43" t="str">
        <f aca="false">IF(Vans!$G$5="","",SUMIFS(Statement!$AD$2:$AD$501,Statement!$R$2:$R$501,Vans!$G$5))</f>
        <v/>
      </c>
      <c r="G18" s="43" t="str">
        <f aca="false">IF(Vans!$G$5="","",SUMIFS(Statement!$AD$2:$AD$501,Statement!$R$2:$R$501,Vans!$G$5)-COUNTIFS(Statement!$R$2:$R$501,Vans!$G$5,Statement!$AD$2:$AD$501,1,Statement!$M$2:$M$501,"Explained")-COUNTIFS(Statement!$R$2:$R$501,Vans!$G$5,Statement!$AD$2:$AD$501,1,Statement!$M$2:$M$501,"Confirmed misuse"))</f>
        <v/>
      </c>
      <c r="H18" s="43" t="str">
        <f aca="false">IF(Vans!$G$5="","",COUNTIFS(Statement!$R$2:$R$501,Vans!$G$5,Statement!$AD$2:$AD$501,1,Statement!$M$2:$M$501,"Confirmed misuse"))</f>
        <v/>
      </c>
    </row>
    <row r="19" customFormat="false" ht="15" hidden="false" customHeight="false" outlineLevel="0" collapsed="false">
      <c r="A19" s="42" t="str">
        <f aca="false">IF(Vans!$A$6="","",Vans!$A$6)</f>
        <v/>
      </c>
      <c r="B19" s="43" t="str">
        <f aca="false">IF(Vans!$G$6="","",COUNTIFS(Statement!$R$2:$R$501,Vans!$G$6))</f>
        <v/>
      </c>
      <c r="C19" s="44" t="str">
        <f aca="false">IF(Vans!$G$6="","",SUMIFS(Statement!$G$2:$G$501,Statement!$R$2:$R$501,Vans!$G$6,Statement!$V$2:$V$501,"Diesel")+SUMIFS(Statement!$G$2:$G$501,Statement!$R$2:$R$501,Vans!$G$6,Statement!$V$2:$V$501,"Petrol"))</f>
        <v/>
      </c>
      <c r="D19" s="44" t="str">
        <f aca="false">IF(Vans!$G$6="","",SUMIFS(Statement!$G$2:$G$501,Statement!$R$2:$R$501,Vans!$G$6,Statement!$V$2:$V$501,"AdBlue"))</f>
        <v/>
      </c>
      <c r="E19" s="45" t="str">
        <f aca="false">IF(Vans!$G$6="","",SUMIFS(Statement!$H$2:$H$501,Statement!$R$2:$R$501,Vans!$G$6))</f>
        <v/>
      </c>
      <c r="F19" s="43" t="str">
        <f aca="false">IF(Vans!$G$6="","",SUMIFS(Statement!$AD$2:$AD$501,Statement!$R$2:$R$501,Vans!$G$6))</f>
        <v/>
      </c>
      <c r="G19" s="43" t="str">
        <f aca="false">IF(Vans!$G$6="","",SUMIFS(Statement!$AD$2:$AD$501,Statement!$R$2:$R$501,Vans!$G$6)-COUNTIFS(Statement!$R$2:$R$501,Vans!$G$6,Statement!$AD$2:$AD$501,1,Statement!$M$2:$M$501,"Explained")-COUNTIFS(Statement!$R$2:$R$501,Vans!$G$6,Statement!$AD$2:$AD$501,1,Statement!$M$2:$M$501,"Confirmed misuse"))</f>
        <v/>
      </c>
      <c r="H19" s="43" t="str">
        <f aca="false">IF(Vans!$G$6="","",COUNTIFS(Statement!$R$2:$R$501,Vans!$G$6,Statement!$AD$2:$AD$501,1,Statement!$M$2:$M$501,"Confirmed misuse"))</f>
        <v/>
      </c>
    </row>
    <row r="20" customFormat="false" ht="15" hidden="false" customHeight="false" outlineLevel="0" collapsed="false">
      <c r="A20" s="42" t="str">
        <f aca="false">IF(Vans!$A$7="","",Vans!$A$7)</f>
        <v/>
      </c>
      <c r="B20" s="43" t="str">
        <f aca="false">IF(Vans!$G$7="","",COUNTIFS(Statement!$R$2:$R$501,Vans!$G$7))</f>
        <v/>
      </c>
      <c r="C20" s="44" t="str">
        <f aca="false">IF(Vans!$G$7="","",SUMIFS(Statement!$G$2:$G$501,Statement!$R$2:$R$501,Vans!$G$7,Statement!$V$2:$V$501,"Diesel")+SUMIFS(Statement!$G$2:$G$501,Statement!$R$2:$R$501,Vans!$G$7,Statement!$V$2:$V$501,"Petrol"))</f>
        <v/>
      </c>
      <c r="D20" s="44" t="str">
        <f aca="false">IF(Vans!$G$7="","",SUMIFS(Statement!$G$2:$G$501,Statement!$R$2:$R$501,Vans!$G$7,Statement!$V$2:$V$501,"AdBlue"))</f>
        <v/>
      </c>
      <c r="E20" s="45" t="str">
        <f aca="false">IF(Vans!$G$7="","",SUMIFS(Statement!$H$2:$H$501,Statement!$R$2:$R$501,Vans!$G$7))</f>
        <v/>
      </c>
      <c r="F20" s="43" t="str">
        <f aca="false">IF(Vans!$G$7="","",SUMIFS(Statement!$AD$2:$AD$501,Statement!$R$2:$R$501,Vans!$G$7))</f>
        <v/>
      </c>
      <c r="G20" s="43" t="str">
        <f aca="false">IF(Vans!$G$7="","",SUMIFS(Statement!$AD$2:$AD$501,Statement!$R$2:$R$501,Vans!$G$7)-COUNTIFS(Statement!$R$2:$R$501,Vans!$G$7,Statement!$AD$2:$AD$501,1,Statement!$M$2:$M$501,"Explained")-COUNTIFS(Statement!$R$2:$R$501,Vans!$G$7,Statement!$AD$2:$AD$501,1,Statement!$M$2:$M$501,"Confirmed misuse"))</f>
        <v/>
      </c>
      <c r="H20" s="43" t="str">
        <f aca="false">IF(Vans!$G$7="","",COUNTIFS(Statement!$R$2:$R$501,Vans!$G$7,Statement!$AD$2:$AD$501,1,Statement!$M$2:$M$501,"Confirmed misuse"))</f>
        <v/>
      </c>
    </row>
    <row r="21" customFormat="false" ht="15" hidden="false" customHeight="false" outlineLevel="0" collapsed="false">
      <c r="A21" s="42" t="str">
        <f aca="false">IF(Vans!$A$8="","",Vans!$A$8)</f>
        <v/>
      </c>
      <c r="B21" s="43" t="str">
        <f aca="false">IF(Vans!$G$8="","",COUNTIFS(Statement!$R$2:$R$501,Vans!$G$8))</f>
        <v/>
      </c>
      <c r="C21" s="44" t="str">
        <f aca="false">IF(Vans!$G$8="","",SUMIFS(Statement!$G$2:$G$501,Statement!$R$2:$R$501,Vans!$G$8,Statement!$V$2:$V$501,"Diesel")+SUMIFS(Statement!$G$2:$G$501,Statement!$R$2:$R$501,Vans!$G$8,Statement!$V$2:$V$501,"Petrol"))</f>
        <v/>
      </c>
      <c r="D21" s="44" t="str">
        <f aca="false">IF(Vans!$G$8="","",SUMIFS(Statement!$G$2:$G$501,Statement!$R$2:$R$501,Vans!$G$8,Statement!$V$2:$V$501,"AdBlue"))</f>
        <v/>
      </c>
      <c r="E21" s="45" t="str">
        <f aca="false">IF(Vans!$G$8="","",SUMIFS(Statement!$H$2:$H$501,Statement!$R$2:$R$501,Vans!$G$8))</f>
        <v/>
      </c>
      <c r="F21" s="43" t="str">
        <f aca="false">IF(Vans!$G$8="","",SUMIFS(Statement!$AD$2:$AD$501,Statement!$R$2:$R$501,Vans!$G$8))</f>
        <v/>
      </c>
      <c r="G21" s="43" t="str">
        <f aca="false">IF(Vans!$G$8="","",SUMIFS(Statement!$AD$2:$AD$501,Statement!$R$2:$R$501,Vans!$G$8)-COUNTIFS(Statement!$R$2:$R$501,Vans!$G$8,Statement!$AD$2:$AD$501,1,Statement!$M$2:$M$501,"Explained")-COUNTIFS(Statement!$R$2:$R$501,Vans!$G$8,Statement!$AD$2:$AD$501,1,Statement!$M$2:$M$501,"Confirmed misuse"))</f>
        <v/>
      </c>
      <c r="H21" s="43" t="str">
        <f aca="false">IF(Vans!$G$8="","",COUNTIFS(Statement!$R$2:$R$501,Vans!$G$8,Statement!$AD$2:$AD$501,1,Statement!$M$2:$M$501,"Confirmed misuse"))</f>
        <v/>
      </c>
    </row>
    <row r="22" customFormat="false" ht="15" hidden="false" customHeight="false" outlineLevel="0" collapsed="false">
      <c r="A22" s="42" t="str">
        <f aca="false">IF(Vans!$A$9="","",Vans!$A$9)</f>
        <v/>
      </c>
      <c r="B22" s="43" t="str">
        <f aca="false">IF(Vans!$G$9="","",COUNTIFS(Statement!$R$2:$R$501,Vans!$G$9))</f>
        <v/>
      </c>
      <c r="C22" s="44" t="str">
        <f aca="false">IF(Vans!$G$9="","",SUMIFS(Statement!$G$2:$G$501,Statement!$R$2:$R$501,Vans!$G$9,Statement!$V$2:$V$501,"Diesel")+SUMIFS(Statement!$G$2:$G$501,Statement!$R$2:$R$501,Vans!$G$9,Statement!$V$2:$V$501,"Petrol"))</f>
        <v/>
      </c>
      <c r="D22" s="44" t="str">
        <f aca="false">IF(Vans!$G$9="","",SUMIFS(Statement!$G$2:$G$501,Statement!$R$2:$R$501,Vans!$G$9,Statement!$V$2:$V$501,"AdBlue"))</f>
        <v/>
      </c>
      <c r="E22" s="45" t="str">
        <f aca="false">IF(Vans!$G$9="","",SUMIFS(Statement!$H$2:$H$501,Statement!$R$2:$R$501,Vans!$G$9))</f>
        <v/>
      </c>
      <c r="F22" s="43" t="str">
        <f aca="false">IF(Vans!$G$9="","",SUMIFS(Statement!$AD$2:$AD$501,Statement!$R$2:$R$501,Vans!$G$9))</f>
        <v/>
      </c>
      <c r="G22" s="43" t="str">
        <f aca="false">IF(Vans!$G$9="","",SUMIFS(Statement!$AD$2:$AD$501,Statement!$R$2:$R$501,Vans!$G$9)-COUNTIFS(Statement!$R$2:$R$501,Vans!$G$9,Statement!$AD$2:$AD$501,1,Statement!$M$2:$M$501,"Explained")-COUNTIFS(Statement!$R$2:$R$501,Vans!$G$9,Statement!$AD$2:$AD$501,1,Statement!$M$2:$M$501,"Confirmed misuse"))</f>
        <v/>
      </c>
      <c r="H22" s="43" t="str">
        <f aca="false">IF(Vans!$G$9="","",COUNTIFS(Statement!$R$2:$R$501,Vans!$G$9,Statement!$AD$2:$AD$501,1,Statement!$M$2:$M$501,"Confirmed misuse"))</f>
        <v/>
      </c>
    </row>
    <row r="23" customFormat="false" ht="15" hidden="false" customHeight="false" outlineLevel="0" collapsed="false">
      <c r="A23" s="42" t="str">
        <f aca="false">IF(Vans!$A$10="","",Vans!$A$10)</f>
        <v/>
      </c>
      <c r="B23" s="43" t="str">
        <f aca="false">IF(Vans!$G$10="","",COUNTIFS(Statement!$R$2:$R$501,Vans!$G$10))</f>
        <v/>
      </c>
      <c r="C23" s="44" t="str">
        <f aca="false">IF(Vans!$G$10="","",SUMIFS(Statement!$G$2:$G$501,Statement!$R$2:$R$501,Vans!$G$10,Statement!$V$2:$V$501,"Diesel")+SUMIFS(Statement!$G$2:$G$501,Statement!$R$2:$R$501,Vans!$G$10,Statement!$V$2:$V$501,"Petrol"))</f>
        <v/>
      </c>
      <c r="D23" s="44" t="str">
        <f aca="false">IF(Vans!$G$10="","",SUMIFS(Statement!$G$2:$G$501,Statement!$R$2:$R$501,Vans!$G$10,Statement!$V$2:$V$501,"AdBlue"))</f>
        <v/>
      </c>
      <c r="E23" s="45" t="str">
        <f aca="false">IF(Vans!$G$10="","",SUMIFS(Statement!$H$2:$H$501,Statement!$R$2:$R$501,Vans!$G$10))</f>
        <v/>
      </c>
      <c r="F23" s="43" t="str">
        <f aca="false">IF(Vans!$G$10="","",SUMIFS(Statement!$AD$2:$AD$501,Statement!$R$2:$R$501,Vans!$G$10))</f>
        <v/>
      </c>
      <c r="G23" s="43" t="str">
        <f aca="false">IF(Vans!$G$10="","",SUMIFS(Statement!$AD$2:$AD$501,Statement!$R$2:$R$501,Vans!$G$10)-COUNTIFS(Statement!$R$2:$R$501,Vans!$G$10,Statement!$AD$2:$AD$501,1,Statement!$M$2:$M$501,"Explained")-COUNTIFS(Statement!$R$2:$R$501,Vans!$G$10,Statement!$AD$2:$AD$501,1,Statement!$M$2:$M$501,"Confirmed misuse"))</f>
        <v/>
      </c>
      <c r="H23" s="43" t="str">
        <f aca="false">IF(Vans!$G$10="","",COUNTIFS(Statement!$R$2:$R$501,Vans!$G$10,Statement!$AD$2:$AD$501,1,Statement!$M$2:$M$501,"Confirmed misuse"))</f>
        <v/>
      </c>
    </row>
    <row r="24" customFormat="false" ht="15" hidden="false" customHeight="false" outlineLevel="0" collapsed="false">
      <c r="A24" s="42" t="str">
        <f aca="false">IF(Vans!$A$11="","",Vans!$A$11)</f>
        <v/>
      </c>
      <c r="B24" s="43" t="str">
        <f aca="false">IF(Vans!$G$11="","",COUNTIFS(Statement!$R$2:$R$501,Vans!$G$11))</f>
        <v/>
      </c>
      <c r="C24" s="44" t="str">
        <f aca="false">IF(Vans!$G$11="","",SUMIFS(Statement!$G$2:$G$501,Statement!$R$2:$R$501,Vans!$G$11,Statement!$V$2:$V$501,"Diesel")+SUMIFS(Statement!$G$2:$G$501,Statement!$R$2:$R$501,Vans!$G$11,Statement!$V$2:$V$501,"Petrol"))</f>
        <v/>
      </c>
      <c r="D24" s="44" t="str">
        <f aca="false">IF(Vans!$G$11="","",SUMIFS(Statement!$G$2:$G$501,Statement!$R$2:$R$501,Vans!$G$11,Statement!$V$2:$V$501,"AdBlue"))</f>
        <v/>
      </c>
      <c r="E24" s="45" t="str">
        <f aca="false">IF(Vans!$G$11="","",SUMIFS(Statement!$H$2:$H$501,Statement!$R$2:$R$501,Vans!$G$11))</f>
        <v/>
      </c>
      <c r="F24" s="43" t="str">
        <f aca="false">IF(Vans!$G$11="","",SUMIFS(Statement!$AD$2:$AD$501,Statement!$R$2:$R$501,Vans!$G$11))</f>
        <v/>
      </c>
      <c r="G24" s="43" t="str">
        <f aca="false">IF(Vans!$G$11="","",SUMIFS(Statement!$AD$2:$AD$501,Statement!$R$2:$R$501,Vans!$G$11)-COUNTIFS(Statement!$R$2:$R$501,Vans!$G$11,Statement!$AD$2:$AD$501,1,Statement!$M$2:$M$501,"Explained")-COUNTIFS(Statement!$R$2:$R$501,Vans!$G$11,Statement!$AD$2:$AD$501,1,Statement!$M$2:$M$501,"Confirmed misuse"))</f>
        <v/>
      </c>
      <c r="H24" s="43" t="str">
        <f aca="false">IF(Vans!$G$11="","",COUNTIFS(Statement!$R$2:$R$501,Vans!$G$11,Statement!$AD$2:$AD$501,1,Statement!$M$2:$M$501,"Confirmed misuse"))</f>
        <v/>
      </c>
    </row>
    <row r="25" customFormat="false" ht="15" hidden="false" customHeight="false" outlineLevel="0" collapsed="false">
      <c r="A25" s="42" t="str">
        <f aca="false">IF(Vans!$A$12="","",Vans!$A$12)</f>
        <v/>
      </c>
      <c r="B25" s="43" t="str">
        <f aca="false">IF(Vans!$G$12="","",COUNTIFS(Statement!$R$2:$R$501,Vans!$G$12))</f>
        <v/>
      </c>
      <c r="C25" s="44" t="str">
        <f aca="false">IF(Vans!$G$12="","",SUMIFS(Statement!$G$2:$G$501,Statement!$R$2:$R$501,Vans!$G$12,Statement!$V$2:$V$501,"Diesel")+SUMIFS(Statement!$G$2:$G$501,Statement!$R$2:$R$501,Vans!$G$12,Statement!$V$2:$V$501,"Petrol"))</f>
        <v/>
      </c>
      <c r="D25" s="44" t="str">
        <f aca="false">IF(Vans!$G$12="","",SUMIFS(Statement!$G$2:$G$501,Statement!$R$2:$R$501,Vans!$G$12,Statement!$V$2:$V$501,"AdBlue"))</f>
        <v/>
      </c>
      <c r="E25" s="45" t="str">
        <f aca="false">IF(Vans!$G$12="","",SUMIFS(Statement!$H$2:$H$501,Statement!$R$2:$R$501,Vans!$G$12))</f>
        <v/>
      </c>
      <c r="F25" s="43" t="str">
        <f aca="false">IF(Vans!$G$12="","",SUMIFS(Statement!$AD$2:$AD$501,Statement!$R$2:$R$501,Vans!$G$12))</f>
        <v/>
      </c>
      <c r="G25" s="43" t="str">
        <f aca="false">IF(Vans!$G$12="","",SUMIFS(Statement!$AD$2:$AD$501,Statement!$R$2:$R$501,Vans!$G$12)-COUNTIFS(Statement!$R$2:$R$501,Vans!$G$12,Statement!$AD$2:$AD$501,1,Statement!$M$2:$M$501,"Explained")-COUNTIFS(Statement!$R$2:$R$501,Vans!$G$12,Statement!$AD$2:$AD$501,1,Statement!$M$2:$M$501,"Confirmed misuse"))</f>
        <v/>
      </c>
      <c r="H25" s="43" t="str">
        <f aca="false">IF(Vans!$G$12="","",COUNTIFS(Statement!$R$2:$R$501,Vans!$G$12,Statement!$AD$2:$AD$501,1,Statement!$M$2:$M$501,"Confirmed misuse"))</f>
        <v/>
      </c>
    </row>
    <row r="26" customFormat="false" ht="15" hidden="false" customHeight="false" outlineLevel="0" collapsed="false">
      <c r="A26" s="42" t="str">
        <f aca="false">IF(Vans!$A$13="","",Vans!$A$13)</f>
        <v/>
      </c>
      <c r="B26" s="43" t="str">
        <f aca="false">IF(Vans!$G$13="","",COUNTIFS(Statement!$R$2:$R$501,Vans!$G$13))</f>
        <v/>
      </c>
      <c r="C26" s="44" t="str">
        <f aca="false">IF(Vans!$G$13="","",SUMIFS(Statement!$G$2:$G$501,Statement!$R$2:$R$501,Vans!$G$13,Statement!$V$2:$V$501,"Diesel")+SUMIFS(Statement!$G$2:$G$501,Statement!$R$2:$R$501,Vans!$G$13,Statement!$V$2:$V$501,"Petrol"))</f>
        <v/>
      </c>
      <c r="D26" s="44" t="str">
        <f aca="false">IF(Vans!$G$13="","",SUMIFS(Statement!$G$2:$G$501,Statement!$R$2:$R$501,Vans!$G$13,Statement!$V$2:$V$501,"AdBlue"))</f>
        <v/>
      </c>
      <c r="E26" s="45" t="str">
        <f aca="false">IF(Vans!$G$13="","",SUMIFS(Statement!$H$2:$H$501,Statement!$R$2:$R$501,Vans!$G$13))</f>
        <v/>
      </c>
      <c r="F26" s="43" t="str">
        <f aca="false">IF(Vans!$G$13="","",SUMIFS(Statement!$AD$2:$AD$501,Statement!$R$2:$R$501,Vans!$G$13))</f>
        <v/>
      </c>
      <c r="G26" s="43" t="str">
        <f aca="false">IF(Vans!$G$13="","",SUMIFS(Statement!$AD$2:$AD$501,Statement!$R$2:$R$501,Vans!$G$13)-COUNTIFS(Statement!$R$2:$R$501,Vans!$G$13,Statement!$AD$2:$AD$501,1,Statement!$M$2:$M$501,"Explained")-COUNTIFS(Statement!$R$2:$R$501,Vans!$G$13,Statement!$AD$2:$AD$501,1,Statement!$M$2:$M$501,"Confirmed misuse"))</f>
        <v/>
      </c>
      <c r="H26" s="43" t="str">
        <f aca="false">IF(Vans!$G$13="","",COUNTIFS(Statement!$R$2:$R$501,Vans!$G$13,Statement!$AD$2:$AD$501,1,Statement!$M$2:$M$501,"Confirmed misuse"))</f>
        <v/>
      </c>
    </row>
    <row r="27" customFormat="false" ht="15" hidden="false" customHeight="false" outlineLevel="0" collapsed="false">
      <c r="A27" s="42" t="str">
        <f aca="false">IF(Vans!$A$14="","",Vans!$A$14)</f>
        <v/>
      </c>
      <c r="B27" s="43" t="str">
        <f aca="false">IF(Vans!$G$14="","",COUNTIFS(Statement!$R$2:$R$501,Vans!$G$14))</f>
        <v/>
      </c>
      <c r="C27" s="44" t="str">
        <f aca="false">IF(Vans!$G$14="","",SUMIFS(Statement!$G$2:$G$501,Statement!$R$2:$R$501,Vans!$G$14,Statement!$V$2:$V$501,"Diesel")+SUMIFS(Statement!$G$2:$G$501,Statement!$R$2:$R$501,Vans!$G$14,Statement!$V$2:$V$501,"Petrol"))</f>
        <v/>
      </c>
      <c r="D27" s="44" t="str">
        <f aca="false">IF(Vans!$G$14="","",SUMIFS(Statement!$G$2:$G$501,Statement!$R$2:$R$501,Vans!$G$14,Statement!$V$2:$V$501,"AdBlue"))</f>
        <v/>
      </c>
      <c r="E27" s="45" t="str">
        <f aca="false">IF(Vans!$G$14="","",SUMIFS(Statement!$H$2:$H$501,Statement!$R$2:$R$501,Vans!$G$14))</f>
        <v/>
      </c>
      <c r="F27" s="43" t="str">
        <f aca="false">IF(Vans!$G$14="","",SUMIFS(Statement!$AD$2:$AD$501,Statement!$R$2:$R$501,Vans!$G$14))</f>
        <v/>
      </c>
      <c r="G27" s="43" t="str">
        <f aca="false">IF(Vans!$G$14="","",SUMIFS(Statement!$AD$2:$AD$501,Statement!$R$2:$R$501,Vans!$G$14)-COUNTIFS(Statement!$R$2:$R$501,Vans!$G$14,Statement!$AD$2:$AD$501,1,Statement!$M$2:$M$501,"Explained")-COUNTIFS(Statement!$R$2:$R$501,Vans!$G$14,Statement!$AD$2:$AD$501,1,Statement!$M$2:$M$501,"Confirmed misuse"))</f>
        <v/>
      </c>
      <c r="H27" s="43" t="str">
        <f aca="false">IF(Vans!$G$14="","",COUNTIFS(Statement!$R$2:$R$501,Vans!$G$14,Statement!$AD$2:$AD$501,1,Statement!$M$2:$M$501,"Confirmed misuse"))</f>
        <v/>
      </c>
    </row>
    <row r="28" customFormat="false" ht="15" hidden="false" customHeight="false" outlineLevel="0" collapsed="false">
      <c r="A28" s="42" t="str">
        <f aca="false">IF(Vans!$A$15="","",Vans!$A$15)</f>
        <v/>
      </c>
      <c r="B28" s="43" t="str">
        <f aca="false">IF(Vans!$G$15="","",COUNTIFS(Statement!$R$2:$R$501,Vans!$G$15))</f>
        <v/>
      </c>
      <c r="C28" s="44" t="str">
        <f aca="false">IF(Vans!$G$15="","",SUMIFS(Statement!$G$2:$G$501,Statement!$R$2:$R$501,Vans!$G$15,Statement!$V$2:$V$501,"Diesel")+SUMIFS(Statement!$G$2:$G$501,Statement!$R$2:$R$501,Vans!$G$15,Statement!$V$2:$V$501,"Petrol"))</f>
        <v/>
      </c>
      <c r="D28" s="44" t="str">
        <f aca="false">IF(Vans!$G$15="","",SUMIFS(Statement!$G$2:$G$501,Statement!$R$2:$R$501,Vans!$G$15,Statement!$V$2:$V$501,"AdBlue"))</f>
        <v/>
      </c>
      <c r="E28" s="45" t="str">
        <f aca="false">IF(Vans!$G$15="","",SUMIFS(Statement!$H$2:$H$501,Statement!$R$2:$R$501,Vans!$G$15))</f>
        <v/>
      </c>
      <c r="F28" s="43" t="str">
        <f aca="false">IF(Vans!$G$15="","",SUMIFS(Statement!$AD$2:$AD$501,Statement!$R$2:$R$501,Vans!$G$15))</f>
        <v/>
      </c>
      <c r="G28" s="43" t="str">
        <f aca="false">IF(Vans!$G$15="","",SUMIFS(Statement!$AD$2:$AD$501,Statement!$R$2:$R$501,Vans!$G$15)-COUNTIFS(Statement!$R$2:$R$501,Vans!$G$15,Statement!$AD$2:$AD$501,1,Statement!$M$2:$M$501,"Explained")-COUNTIFS(Statement!$R$2:$R$501,Vans!$G$15,Statement!$AD$2:$AD$501,1,Statement!$M$2:$M$501,"Confirmed misuse"))</f>
        <v/>
      </c>
      <c r="H28" s="43" t="str">
        <f aca="false">IF(Vans!$G$15="","",COUNTIFS(Statement!$R$2:$R$501,Vans!$G$15,Statement!$AD$2:$AD$501,1,Statement!$M$2:$M$501,"Confirmed misuse"))</f>
        <v/>
      </c>
    </row>
    <row r="29" customFormat="false" ht="15" hidden="false" customHeight="false" outlineLevel="0" collapsed="false">
      <c r="A29" s="42" t="str">
        <f aca="false">IF(Vans!$A$16="","",Vans!$A$16)</f>
        <v/>
      </c>
      <c r="B29" s="43" t="str">
        <f aca="false">IF(Vans!$G$16="","",COUNTIFS(Statement!$R$2:$R$501,Vans!$G$16))</f>
        <v/>
      </c>
      <c r="C29" s="44" t="str">
        <f aca="false">IF(Vans!$G$16="","",SUMIFS(Statement!$G$2:$G$501,Statement!$R$2:$R$501,Vans!$G$16,Statement!$V$2:$V$501,"Diesel")+SUMIFS(Statement!$G$2:$G$501,Statement!$R$2:$R$501,Vans!$G$16,Statement!$V$2:$V$501,"Petrol"))</f>
        <v/>
      </c>
      <c r="D29" s="44" t="str">
        <f aca="false">IF(Vans!$G$16="","",SUMIFS(Statement!$G$2:$G$501,Statement!$R$2:$R$501,Vans!$G$16,Statement!$V$2:$V$501,"AdBlue"))</f>
        <v/>
      </c>
      <c r="E29" s="45" t="str">
        <f aca="false">IF(Vans!$G$16="","",SUMIFS(Statement!$H$2:$H$501,Statement!$R$2:$R$501,Vans!$G$16))</f>
        <v/>
      </c>
      <c r="F29" s="43" t="str">
        <f aca="false">IF(Vans!$G$16="","",SUMIFS(Statement!$AD$2:$AD$501,Statement!$R$2:$R$501,Vans!$G$16))</f>
        <v/>
      </c>
      <c r="G29" s="43" t="str">
        <f aca="false">IF(Vans!$G$16="","",SUMIFS(Statement!$AD$2:$AD$501,Statement!$R$2:$R$501,Vans!$G$16)-COUNTIFS(Statement!$R$2:$R$501,Vans!$G$16,Statement!$AD$2:$AD$501,1,Statement!$M$2:$M$501,"Explained")-COUNTIFS(Statement!$R$2:$R$501,Vans!$G$16,Statement!$AD$2:$AD$501,1,Statement!$M$2:$M$501,"Confirmed misuse"))</f>
        <v/>
      </c>
      <c r="H29" s="43" t="str">
        <f aca="false">IF(Vans!$G$16="","",COUNTIFS(Statement!$R$2:$R$501,Vans!$G$16,Statement!$AD$2:$AD$501,1,Statement!$M$2:$M$501,"Confirmed misuse"))</f>
        <v/>
      </c>
    </row>
    <row r="30" customFormat="false" ht="15" hidden="false" customHeight="false" outlineLevel="0" collapsed="false">
      <c r="A30" s="42" t="str">
        <f aca="false">IF(Vans!$A$17="","",Vans!$A$17)</f>
        <v/>
      </c>
      <c r="B30" s="43" t="str">
        <f aca="false">IF(Vans!$G$17="","",COUNTIFS(Statement!$R$2:$R$501,Vans!$G$17))</f>
        <v/>
      </c>
      <c r="C30" s="44" t="str">
        <f aca="false">IF(Vans!$G$17="","",SUMIFS(Statement!$G$2:$G$501,Statement!$R$2:$R$501,Vans!$G$17,Statement!$V$2:$V$501,"Diesel")+SUMIFS(Statement!$G$2:$G$501,Statement!$R$2:$R$501,Vans!$G$17,Statement!$V$2:$V$501,"Petrol"))</f>
        <v/>
      </c>
      <c r="D30" s="44" t="str">
        <f aca="false">IF(Vans!$G$17="","",SUMIFS(Statement!$G$2:$G$501,Statement!$R$2:$R$501,Vans!$G$17,Statement!$V$2:$V$501,"AdBlue"))</f>
        <v/>
      </c>
      <c r="E30" s="45" t="str">
        <f aca="false">IF(Vans!$G$17="","",SUMIFS(Statement!$H$2:$H$501,Statement!$R$2:$R$501,Vans!$G$17))</f>
        <v/>
      </c>
      <c r="F30" s="43" t="str">
        <f aca="false">IF(Vans!$G$17="","",SUMIFS(Statement!$AD$2:$AD$501,Statement!$R$2:$R$501,Vans!$G$17))</f>
        <v/>
      </c>
      <c r="G30" s="43" t="str">
        <f aca="false">IF(Vans!$G$17="","",SUMIFS(Statement!$AD$2:$AD$501,Statement!$R$2:$R$501,Vans!$G$17)-COUNTIFS(Statement!$R$2:$R$501,Vans!$G$17,Statement!$AD$2:$AD$501,1,Statement!$M$2:$M$501,"Explained")-COUNTIFS(Statement!$R$2:$R$501,Vans!$G$17,Statement!$AD$2:$AD$501,1,Statement!$M$2:$M$501,"Confirmed misuse"))</f>
        <v/>
      </c>
      <c r="H30" s="43" t="str">
        <f aca="false">IF(Vans!$G$17="","",COUNTIFS(Statement!$R$2:$R$501,Vans!$G$17,Statement!$AD$2:$AD$501,1,Statement!$M$2:$M$501,"Confirmed misuse"))</f>
        <v/>
      </c>
    </row>
    <row r="31" customFormat="false" ht="15" hidden="false" customHeight="false" outlineLevel="0" collapsed="false">
      <c r="A31" s="42" t="str">
        <f aca="false">IF(Vans!$A$18="","",Vans!$A$18)</f>
        <v/>
      </c>
      <c r="B31" s="43" t="str">
        <f aca="false">IF(Vans!$G$18="","",COUNTIFS(Statement!$R$2:$R$501,Vans!$G$18))</f>
        <v/>
      </c>
      <c r="C31" s="44" t="str">
        <f aca="false">IF(Vans!$G$18="","",SUMIFS(Statement!$G$2:$G$501,Statement!$R$2:$R$501,Vans!$G$18,Statement!$V$2:$V$501,"Diesel")+SUMIFS(Statement!$G$2:$G$501,Statement!$R$2:$R$501,Vans!$G$18,Statement!$V$2:$V$501,"Petrol"))</f>
        <v/>
      </c>
      <c r="D31" s="44" t="str">
        <f aca="false">IF(Vans!$G$18="","",SUMIFS(Statement!$G$2:$G$501,Statement!$R$2:$R$501,Vans!$G$18,Statement!$V$2:$V$501,"AdBlue"))</f>
        <v/>
      </c>
      <c r="E31" s="45" t="str">
        <f aca="false">IF(Vans!$G$18="","",SUMIFS(Statement!$H$2:$H$501,Statement!$R$2:$R$501,Vans!$G$18))</f>
        <v/>
      </c>
      <c r="F31" s="43" t="str">
        <f aca="false">IF(Vans!$G$18="","",SUMIFS(Statement!$AD$2:$AD$501,Statement!$R$2:$R$501,Vans!$G$18))</f>
        <v/>
      </c>
      <c r="G31" s="43" t="str">
        <f aca="false">IF(Vans!$G$18="","",SUMIFS(Statement!$AD$2:$AD$501,Statement!$R$2:$R$501,Vans!$G$18)-COUNTIFS(Statement!$R$2:$R$501,Vans!$G$18,Statement!$AD$2:$AD$501,1,Statement!$M$2:$M$501,"Explained")-COUNTIFS(Statement!$R$2:$R$501,Vans!$G$18,Statement!$AD$2:$AD$501,1,Statement!$M$2:$M$501,"Confirmed misuse"))</f>
        <v/>
      </c>
      <c r="H31" s="43" t="str">
        <f aca="false">IF(Vans!$G$18="","",COUNTIFS(Statement!$R$2:$R$501,Vans!$G$18,Statement!$AD$2:$AD$501,1,Statement!$M$2:$M$501,"Confirmed misuse"))</f>
        <v/>
      </c>
    </row>
    <row r="32" customFormat="false" ht="15" hidden="false" customHeight="false" outlineLevel="0" collapsed="false">
      <c r="A32" s="42" t="str">
        <f aca="false">IF(Vans!$A$19="","",Vans!$A$19)</f>
        <v/>
      </c>
      <c r="B32" s="43" t="str">
        <f aca="false">IF(Vans!$G$19="","",COUNTIFS(Statement!$R$2:$R$501,Vans!$G$19))</f>
        <v/>
      </c>
      <c r="C32" s="44" t="str">
        <f aca="false">IF(Vans!$G$19="","",SUMIFS(Statement!$G$2:$G$501,Statement!$R$2:$R$501,Vans!$G$19,Statement!$V$2:$V$501,"Diesel")+SUMIFS(Statement!$G$2:$G$501,Statement!$R$2:$R$501,Vans!$G$19,Statement!$V$2:$V$501,"Petrol"))</f>
        <v/>
      </c>
      <c r="D32" s="44" t="str">
        <f aca="false">IF(Vans!$G$19="","",SUMIFS(Statement!$G$2:$G$501,Statement!$R$2:$R$501,Vans!$G$19,Statement!$V$2:$V$501,"AdBlue"))</f>
        <v/>
      </c>
      <c r="E32" s="45" t="str">
        <f aca="false">IF(Vans!$G$19="","",SUMIFS(Statement!$H$2:$H$501,Statement!$R$2:$R$501,Vans!$G$19))</f>
        <v/>
      </c>
      <c r="F32" s="43" t="str">
        <f aca="false">IF(Vans!$G$19="","",SUMIFS(Statement!$AD$2:$AD$501,Statement!$R$2:$R$501,Vans!$G$19))</f>
        <v/>
      </c>
      <c r="G32" s="43" t="str">
        <f aca="false">IF(Vans!$G$19="","",SUMIFS(Statement!$AD$2:$AD$501,Statement!$R$2:$R$501,Vans!$G$19)-COUNTIFS(Statement!$R$2:$R$501,Vans!$G$19,Statement!$AD$2:$AD$501,1,Statement!$M$2:$M$501,"Explained")-COUNTIFS(Statement!$R$2:$R$501,Vans!$G$19,Statement!$AD$2:$AD$501,1,Statement!$M$2:$M$501,"Confirmed misuse"))</f>
        <v/>
      </c>
      <c r="H32" s="43" t="str">
        <f aca="false">IF(Vans!$G$19="","",COUNTIFS(Statement!$R$2:$R$501,Vans!$G$19,Statement!$AD$2:$AD$501,1,Statement!$M$2:$M$501,"Confirmed misuse"))</f>
        <v/>
      </c>
    </row>
    <row r="33" customFormat="false" ht="15" hidden="false" customHeight="false" outlineLevel="0" collapsed="false">
      <c r="A33" s="42" t="str">
        <f aca="false">IF(Vans!$A$20="","",Vans!$A$20)</f>
        <v/>
      </c>
      <c r="B33" s="43" t="str">
        <f aca="false">IF(Vans!$G$20="","",COUNTIFS(Statement!$R$2:$R$501,Vans!$G$20))</f>
        <v/>
      </c>
      <c r="C33" s="44" t="str">
        <f aca="false">IF(Vans!$G$20="","",SUMIFS(Statement!$G$2:$G$501,Statement!$R$2:$R$501,Vans!$G$20,Statement!$V$2:$V$501,"Diesel")+SUMIFS(Statement!$G$2:$G$501,Statement!$R$2:$R$501,Vans!$G$20,Statement!$V$2:$V$501,"Petrol"))</f>
        <v/>
      </c>
      <c r="D33" s="44" t="str">
        <f aca="false">IF(Vans!$G$20="","",SUMIFS(Statement!$G$2:$G$501,Statement!$R$2:$R$501,Vans!$G$20,Statement!$V$2:$V$501,"AdBlue"))</f>
        <v/>
      </c>
      <c r="E33" s="45" t="str">
        <f aca="false">IF(Vans!$G$20="","",SUMIFS(Statement!$H$2:$H$501,Statement!$R$2:$R$501,Vans!$G$20))</f>
        <v/>
      </c>
      <c r="F33" s="43" t="str">
        <f aca="false">IF(Vans!$G$20="","",SUMIFS(Statement!$AD$2:$AD$501,Statement!$R$2:$R$501,Vans!$G$20))</f>
        <v/>
      </c>
      <c r="G33" s="43" t="str">
        <f aca="false">IF(Vans!$G$20="","",SUMIFS(Statement!$AD$2:$AD$501,Statement!$R$2:$R$501,Vans!$G$20)-COUNTIFS(Statement!$R$2:$R$501,Vans!$G$20,Statement!$AD$2:$AD$501,1,Statement!$M$2:$M$501,"Explained")-COUNTIFS(Statement!$R$2:$R$501,Vans!$G$20,Statement!$AD$2:$AD$501,1,Statement!$M$2:$M$501,"Confirmed misuse"))</f>
        <v/>
      </c>
      <c r="H33" s="43" t="str">
        <f aca="false">IF(Vans!$G$20="","",COUNTIFS(Statement!$R$2:$R$501,Vans!$G$20,Statement!$AD$2:$AD$501,1,Statement!$M$2:$M$501,"Confirmed misuse"))</f>
        <v/>
      </c>
    </row>
    <row r="34" customFormat="false" ht="15" hidden="false" customHeight="false" outlineLevel="0" collapsed="false">
      <c r="A34" s="42" t="str">
        <f aca="false">IF(Vans!$A$21="","",Vans!$A$21)</f>
        <v/>
      </c>
      <c r="B34" s="43" t="str">
        <f aca="false">IF(Vans!$G$21="","",COUNTIFS(Statement!$R$2:$R$501,Vans!$G$21))</f>
        <v/>
      </c>
      <c r="C34" s="44" t="str">
        <f aca="false">IF(Vans!$G$21="","",SUMIFS(Statement!$G$2:$G$501,Statement!$R$2:$R$501,Vans!$G$21,Statement!$V$2:$V$501,"Diesel")+SUMIFS(Statement!$G$2:$G$501,Statement!$R$2:$R$501,Vans!$G$21,Statement!$V$2:$V$501,"Petrol"))</f>
        <v/>
      </c>
      <c r="D34" s="44" t="str">
        <f aca="false">IF(Vans!$G$21="","",SUMIFS(Statement!$G$2:$G$501,Statement!$R$2:$R$501,Vans!$G$21,Statement!$V$2:$V$501,"AdBlue"))</f>
        <v/>
      </c>
      <c r="E34" s="45" t="str">
        <f aca="false">IF(Vans!$G$21="","",SUMIFS(Statement!$H$2:$H$501,Statement!$R$2:$R$501,Vans!$G$21))</f>
        <v/>
      </c>
      <c r="F34" s="43" t="str">
        <f aca="false">IF(Vans!$G$21="","",SUMIFS(Statement!$AD$2:$AD$501,Statement!$R$2:$R$501,Vans!$G$21))</f>
        <v/>
      </c>
      <c r="G34" s="43" t="str">
        <f aca="false">IF(Vans!$G$21="","",SUMIFS(Statement!$AD$2:$AD$501,Statement!$R$2:$R$501,Vans!$G$21)-COUNTIFS(Statement!$R$2:$R$501,Vans!$G$21,Statement!$AD$2:$AD$501,1,Statement!$M$2:$M$501,"Explained")-COUNTIFS(Statement!$R$2:$R$501,Vans!$G$21,Statement!$AD$2:$AD$501,1,Statement!$M$2:$M$501,"Confirmed misuse"))</f>
        <v/>
      </c>
      <c r="H34" s="43" t="str">
        <f aca="false">IF(Vans!$G$21="","",COUNTIFS(Statement!$R$2:$R$501,Vans!$G$21,Statement!$AD$2:$AD$501,1,Statement!$M$2:$M$501,"Confirmed misuse"))</f>
        <v/>
      </c>
    </row>
    <row r="35" customFormat="false" ht="15" hidden="false" customHeight="false" outlineLevel="0" collapsed="false">
      <c r="A35" s="42" t="str">
        <f aca="false">IF(Vans!$A$22="","",Vans!$A$22)</f>
        <v/>
      </c>
      <c r="B35" s="43" t="str">
        <f aca="false">IF(Vans!$G$22="","",COUNTIFS(Statement!$R$2:$R$501,Vans!$G$22))</f>
        <v/>
      </c>
      <c r="C35" s="44" t="str">
        <f aca="false">IF(Vans!$G$22="","",SUMIFS(Statement!$G$2:$G$501,Statement!$R$2:$R$501,Vans!$G$22,Statement!$V$2:$V$501,"Diesel")+SUMIFS(Statement!$G$2:$G$501,Statement!$R$2:$R$501,Vans!$G$22,Statement!$V$2:$V$501,"Petrol"))</f>
        <v/>
      </c>
      <c r="D35" s="44" t="str">
        <f aca="false">IF(Vans!$G$22="","",SUMIFS(Statement!$G$2:$G$501,Statement!$R$2:$R$501,Vans!$G$22,Statement!$V$2:$V$501,"AdBlue"))</f>
        <v/>
      </c>
      <c r="E35" s="45" t="str">
        <f aca="false">IF(Vans!$G$22="","",SUMIFS(Statement!$H$2:$H$501,Statement!$R$2:$R$501,Vans!$G$22))</f>
        <v/>
      </c>
      <c r="F35" s="43" t="str">
        <f aca="false">IF(Vans!$G$22="","",SUMIFS(Statement!$AD$2:$AD$501,Statement!$R$2:$R$501,Vans!$G$22))</f>
        <v/>
      </c>
      <c r="G35" s="43" t="str">
        <f aca="false">IF(Vans!$G$22="","",SUMIFS(Statement!$AD$2:$AD$501,Statement!$R$2:$R$501,Vans!$G$22)-COUNTIFS(Statement!$R$2:$R$501,Vans!$G$22,Statement!$AD$2:$AD$501,1,Statement!$M$2:$M$501,"Explained")-COUNTIFS(Statement!$R$2:$R$501,Vans!$G$22,Statement!$AD$2:$AD$501,1,Statement!$M$2:$M$501,"Confirmed misuse"))</f>
        <v/>
      </c>
      <c r="H35" s="43" t="str">
        <f aca="false">IF(Vans!$G$22="","",COUNTIFS(Statement!$R$2:$R$501,Vans!$G$22,Statement!$AD$2:$AD$501,1,Statement!$M$2:$M$501,"Confirmed misuse"))</f>
        <v/>
      </c>
    </row>
    <row r="36" customFormat="false" ht="15" hidden="false" customHeight="false" outlineLevel="0" collapsed="false">
      <c r="A36" s="42" t="str">
        <f aca="false">IF(Vans!$A$23="","",Vans!$A$23)</f>
        <v/>
      </c>
      <c r="B36" s="43" t="str">
        <f aca="false">IF(Vans!$G$23="","",COUNTIFS(Statement!$R$2:$R$501,Vans!$G$23))</f>
        <v/>
      </c>
      <c r="C36" s="44" t="str">
        <f aca="false">IF(Vans!$G$23="","",SUMIFS(Statement!$G$2:$G$501,Statement!$R$2:$R$501,Vans!$G$23,Statement!$V$2:$V$501,"Diesel")+SUMIFS(Statement!$G$2:$G$501,Statement!$R$2:$R$501,Vans!$G$23,Statement!$V$2:$V$501,"Petrol"))</f>
        <v/>
      </c>
      <c r="D36" s="44" t="str">
        <f aca="false">IF(Vans!$G$23="","",SUMIFS(Statement!$G$2:$G$501,Statement!$R$2:$R$501,Vans!$G$23,Statement!$V$2:$V$501,"AdBlue"))</f>
        <v/>
      </c>
      <c r="E36" s="45" t="str">
        <f aca="false">IF(Vans!$G$23="","",SUMIFS(Statement!$H$2:$H$501,Statement!$R$2:$R$501,Vans!$G$23))</f>
        <v/>
      </c>
      <c r="F36" s="43" t="str">
        <f aca="false">IF(Vans!$G$23="","",SUMIFS(Statement!$AD$2:$AD$501,Statement!$R$2:$R$501,Vans!$G$23))</f>
        <v/>
      </c>
      <c r="G36" s="43" t="str">
        <f aca="false">IF(Vans!$G$23="","",SUMIFS(Statement!$AD$2:$AD$501,Statement!$R$2:$R$501,Vans!$G$23)-COUNTIFS(Statement!$R$2:$R$501,Vans!$G$23,Statement!$AD$2:$AD$501,1,Statement!$M$2:$M$501,"Explained")-COUNTIFS(Statement!$R$2:$R$501,Vans!$G$23,Statement!$AD$2:$AD$501,1,Statement!$M$2:$M$501,"Confirmed misuse"))</f>
        <v/>
      </c>
      <c r="H36" s="43" t="str">
        <f aca="false">IF(Vans!$G$23="","",COUNTIFS(Statement!$R$2:$R$501,Vans!$G$23,Statement!$AD$2:$AD$501,1,Statement!$M$2:$M$501,"Confirmed misuse"))</f>
        <v/>
      </c>
    </row>
    <row r="37" customFormat="false" ht="15" hidden="false" customHeight="false" outlineLevel="0" collapsed="false">
      <c r="A37" s="42" t="str">
        <f aca="false">IF(Vans!$A$24="","",Vans!$A$24)</f>
        <v/>
      </c>
      <c r="B37" s="43" t="str">
        <f aca="false">IF(Vans!$G$24="","",COUNTIFS(Statement!$R$2:$R$501,Vans!$G$24))</f>
        <v/>
      </c>
      <c r="C37" s="44" t="str">
        <f aca="false">IF(Vans!$G$24="","",SUMIFS(Statement!$G$2:$G$501,Statement!$R$2:$R$501,Vans!$G$24,Statement!$V$2:$V$501,"Diesel")+SUMIFS(Statement!$G$2:$G$501,Statement!$R$2:$R$501,Vans!$G$24,Statement!$V$2:$V$501,"Petrol"))</f>
        <v/>
      </c>
      <c r="D37" s="44" t="str">
        <f aca="false">IF(Vans!$G$24="","",SUMIFS(Statement!$G$2:$G$501,Statement!$R$2:$R$501,Vans!$G$24,Statement!$V$2:$V$501,"AdBlue"))</f>
        <v/>
      </c>
      <c r="E37" s="45" t="str">
        <f aca="false">IF(Vans!$G$24="","",SUMIFS(Statement!$H$2:$H$501,Statement!$R$2:$R$501,Vans!$G$24))</f>
        <v/>
      </c>
      <c r="F37" s="43" t="str">
        <f aca="false">IF(Vans!$G$24="","",SUMIFS(Statement!$AD$2:$AD$501,Statement!$R$2:$R$501,Vans!$G$24))</f>
        <v/>
      </c>
      <c r="G37" s="43" t="str">
        <f aca="false">IF(Vans!$G$24="","",SUMIFS(Statement!$AD$2:$AD$501,Statement!$R$2:$R$501,Vans!$G$24)-COUNTIFS(Statement!$R$2:$R$501,Vans!$G$24,Statement!$AD$2:$AD$501,1,Statement!$M$2:$M$501,"Explained")-COUNTIFS(Statement!$R$2:$R$501,Vans!$G$24,Statement!$AD$2:$AD$501,1,Statement!$M$2:$M$501,"Confirmed misuse"))</f>
        <v/>
      </c>
      <c r="H37" s="43" t="str">
        <f aca="false">IF(Vans!$G$24="","",COUNTIFS(Statement!$R$2:$R$501,Vans!$G$24,Statement!$AD$2:$AD$501,1,Statement!$M$2:$M$501,"Confirmed misuse"))</f>
        <v/>
      </c>
    </row>
    <row r="38" customFormat="false" ht="15" hidden="false" customHeight="false" outlineLevel="0" collapsed="false">
      <c r="A38" s="42" t="str">
        <f aca="false">IF(Vans!$A$25="","",Vans!$A$25)</f>
        <v/>
      </c>
      <c r="B38" s="43" t="str">
        <f aca="false">IF(Vans!$G$25="","",COUNTIFS(Statement!$R$2:$R$501,Vans!$G$25))</f>
        <v/>
      </c>
      <c r="C38" s="44" t="str">
        <f aca="false">IF(Vans!$G$25="","",SUMIFS(Statement!$G$2:$G$501,Statement!$R$2:$R$501,Vans!$G$25,Statement!$V$2:$V$501,"Diesel")+SUMIFS(Statement!$G$2:$G$501,Statement!$R$2:$R$501,Vans!$G$25,Statement!$V$2:$V$501,"Petrol"))</f>
        <v/>
      </c>
      <c r="D38" s="44" t="str">
        <f aca="false">IF(Vans!$G$25="","",SUMIFS(Statement!$G$2:$G$501,Statement!$R$2:$R$501,Vans!$G$25,Statement!$V$2:$V$501,"AdBlue"))</f>
        <v/>
      </c>
      <c r="E38" s="45" t="str">
        <f aca="false">IF(Vans!$G$25="","",SUMIFS(Statement!$H$2:$H$501,Statement!$R$2:$R$501,Vans!$G$25))</f>
        <v/>
      </c>
      <c r="F38" s="43" t="str">
        <f aca="false">IF(Vans!$G$25="","",SUMIFS(Statement!$AD$2:$AD$501,Statement!$R$2:$R$501,Vans!$G$25))</f>
        <v/>
      </c>
      <c r="G38" s="43" t="str">
        <f aca="false">IF(Vans!$G$25="","",SUMIFS(Statement!$AD$2:$AD$501,Statement!$R$2:$R$501,Vans!$G$25)-COUNTIFS(Statement!$R$2:$R$501,Vans!$G$25,Statement!$AD$2:$AD$501,1,Statement!$M$2:$M$501,"Explained")-COUNTIFS(Statement!$R$2:$R$501,Vans!$G$25,Statement!$AD$2:$AD$501,1,Statement!$M$2:$M$501,"Confirmed misuse"))</f>
        <v/>
      </c>
      <c r="H38" s="43" t="str">
        <f aca="false">IF(Vans!$G$25="","",COUNTIFS(Statement!$R$2:$R$501,Vans!$G$25,Statement!$AD$2:$AD$501,1,Statement!$M$2:$M$501,"Confirmed misuse"))</f>
        <v/>
      </c>
    </row>
    <row r="39" customFormat="false" ht="15" hidden="false" customHeight="false" outlineLevel="0" collapsed="false">
      <c r="A39" s="42" t="str">
        <f aca="false">IF(Vans!$A$26="","",Vans!$A$26)</f>
        <v/>
      </c>
      <c r="B39" s="43" t="str">
        <f aca="false">IF(Vans!$G$26="","",COUNTIFS(Statement!$R$2:$R$501,Vans!$G$26))</f>
        <v/>
      </c>
      <c r="C39" s="44" t="str">
        <f aca="false">IF(Vans!$G$26="","",SUMIFS(Statement!$G$2:$G$501,Statement!$R$2:$R$501,Vans!$G$26,Statement!$V$2:$V$501,"Diesel")+SUMIFS(Statement!$G$2:$G$501,Statement!$R$2:$R$501,Vans!$G$26,Statement!$V$2:$V$501,"Petrol"))</f>
        <v/>
      </c>
      <c r="D39" s="44" t="str">
        <f aca="false">IF(Vans!$G$26="","",SUMIFS(Statement!$G$2:$G$501,Statement!$R$2:$R$501,Vans!$G$26,Statement!$V$2:$V$501,"AdBlue"))</f>
        <v/>
      </c>
      <c r="E39" s="45" t="str">
        <f aca="false">IF(Vans!$G$26="","",SUMIFS(Statement!$H$2:$H$501,Statement!$R$2:$R$501,Vans!$G$26))</f>
        <v/>
      </c>
      <c r="F39" s="43" t="str">
        <f aca="false">IF(Vans!$G$26="","",SUMIFS(Statement!$AD$2:$AD$501,Statement!$R$2:$R$501,Vans!$G$26))</f>
        <v/>
      </c>
      <c r="G39" s="43" t="str">
        <f aca="false">IF(Vans!$G$26="","",SUMIFS(Statement!$AD$2:$AD$501,Statement!$R$2:$R$501,Vans!$G$26)-COUNTIFS(Statement!$R$2:$R$501,Vans!$G$26,Statement!$AD$2:$AD$501,1,Statement!$M$2:$M$501,"Explained")-COUNTIFS(Statement!$R$2:$R$501,Vans!$G$26,Statement!$AD$2:$AD$501,1,Statement!$M$2:$M$501,"Confirmed misuse"))</f>
        <v/>
      </c>
      <c r="H39" s="43" t="str">
        <f aca="false">IF(Vans!$G$26="","",COUNTIFS(Statement!$R$2:$R$501,Vans!$G$26,Statement!$AD$2:$AD$501,1,Statement!$M$2:$M$501,"Confirmed misuse"))</f>
        <v/>
      </c>
    </row>
    <row r="40" customFormat="false" ht="15" hidden="false" customHeight="false" outlineLevel="0" collapsed="false">
      <c r="A40" s="42" t="str">
        <f aca="false">IF(Vans!$A$27="","",Vans!$A$27)</f>
        <v/>
      </c>
      <c r="B40" s="43" t="str">
        <f aca="false">IF(Vans!$G$27="","",COUNTIFS(Statement!$R$2:$R$501,Vans!$G$27))</f>
        <v/>
      </c>
      <c r="C40" s="44" t="str">
        <f aca="false">IF(Vans!$G$27="","",SUMIFS(Statement!$G$2:$G$501,Statement!$R$2:$R$501,Vans!$G$27,Statement!$V$2:$V$501,"Diesel")+SUMIFS(Statement!$G$2:$G$501,Statement!$R$2:$R$501,Vans!$G$27,Statement!$V$2:$V$501,"Petrol"))</f>
        <v/>
      </c>
      <c r="D40" s="44" t="str">
        <f aca="false">IF(Vans!$G$27="","",SUMIFS(Statement!$G$2:$G$501,Statement!$R$2:$R$501,Vans!$G$27,Statement!$V$2:$V$501,"AdBlue"))</f>
        <v/>
      </c>
      <c r="E40" s="45" t="str">
        <f aca="false">IF(Vans!$G$27="","",SUMIFS(Statement!$H$2:$H$501,Statement!$R$2:$R$501,Vans!$G$27))</f>
        <v/>
      </c>
      <c r="F40" s="43" t="str">
        <f aca="false">IF(Vans!$G$27="","",SUMIFS(Statement!$AD$2:$AD$501,Statement!$R$2:$R$501,Vans!$G$27))</f>
        <v/>
      </c>
      <c r="G40" s="43" t="str">
        <f aca="false">IF(Vans!$G$27="","",SUMIFS(Statement!$AD$2:$AD$501,Statement!$R$2:$R$501,Vans!$G$27)-COUNTIFS(Statement!$R$2:$R$501,Vans!$G$27,Statement!$AD$2:$AD$501,1,Statement!$M$2:$M$501,"Explained")-COUNTIFS(Statement!$R$2:$R$501,Vans!$G$27,Statement!$AD$2:$AD$501,1,Statement!$M$2:$M$501,"Confirmed misuse"))</f>
        <v/>
      </c>
      <c r="H40" s="43" t="str">
        <f aca="false">IF(Vans!$G$27="","",COUNTIFS(Statement!$R$2:$R$501,Vans!$G$27,Statement!$AD$2:$AD$501,1,Statement!$M$2:$M$501,"Confirmed misuse"))</f>
        <v/>
      </c>
    </row>
    <row r="41" customFormat="false" ht="15" hidden="false" customHeight="false" outlineLevel="0" collapsed="false">
      <c r="A41" s="42" t="str">
        <f aca="false">IF(Vans!$A$28="","",Vans!$A$28)</f>
        <v/>
      </c>
      <c r="B41" s="43" t="str">
        <f aca="false">IF(Vans!$G$28="","",COUNTIFS(Statement!$R$2:$R$501,Vans!$G$28))</f>
        <v/>
      </c>
      <c r="C41" s="44" t="str">
        <f aca="false">IF(Vans!$G$28="","",SUMIFS(Statement!$G$2:$G$501,Statement!$R$2:$R$501,Vans!$G$28,Statement!$V$2:$V$501,"Diesel")+SUMIFS(Statement!$G$2:$G$501,Statement!$R$2:$R$501,Vans!$G$28,Statement!$V$2:$V$501,"Petrol"))</f>
        <v/>
      </c>
      <c r="D41" s="44" t="str">
        <f aca="false">IF(Vans!$G$28="","",SUMIFS(Statement!$G$2:$G$501,Statement!$R$2:$R$501,Vans!$G$28,Statement!$V$2:$V$501,"AdBlue"))</f>
        <v/>
      </c>
      <c r="E41" s="45" t="str">
        <f aca="false">IF(Vans!$G$28="","",SUMIFS(Statement!$H$2:$H$501,Statement!$R$2:$R$501,Vans!$G$28))</f>
        <v/>
      </c>
      <c r="F41" s="43" t="str">
        <f aca="false">IF(Vans!$G$28="","",SUMIFS(Statement!$AD$2:$AD$501,Statement!$R$2:$R$501,Vans!$G$28))</f>
        <v/>
      </c>
      <c r="G41" s="43" t="str">
        <f aca="false">IF(Vans!$G$28="","",SUMIFS(Statement!$AD$2:$AD$501,Statement!$R$2:$R$501,Vans!$G$28)-COUNTIFS(Statement!$R$2:$R$501,Vans!$G$28,Statement!$AD$2:$AD$501,1,Statement!$M$2:$M$501,"Explained")-COUNTIFS(Statement!$R$2:$R$501,Vans!$G$28,Statement!$AD$2:$AD$501,1,Statement!$M$2:$M$501,"Confirmed misuse"))</f>
        <v/>
      </c>
      <c r="H41" s="43" t="str">
        <f aca="false">IF(Vans!$G$28="","",COUNTIFS(Statement!$R$2:$R$501,Vans!$G$28,Statement!$AD$2:$AD$501,1,Statement!$M$2:$M$501,"Confirmed misuse"))</f>
        <v/>
      </c>
    </row>
    <row r="42" customFormat="false" ht="15" hidden="false" customHeight="false" outlineLevel="0" collapsed="false">
      <c r="A42" s="42" t="str">
        <f aca="false">IF(Vans!$A$29="","",Vans!$A$29)</f>
        <v/>
      </c>
      <c r="B42" s="43" t="str">
        <f aca="false">IF(Vans!$G$29="","",COUNTIFS(Statement!$R$2:$R$501,Vans!$G$29))</f>
        <v/>
      </c>
      <c r="C42" s="44" t="str">
        <f aca="false">IF(Vans!$G$29="","",SUMIFS(Statement!$G$2:$G$501,Statement!$R$2:$R$501,Vans!$G$29,Statement!$V$2:$V$501,"Diesel")+SUMIFS(Statement!$G$2:$G$501,Statement!$R$2:$R$501,Vans!$G$29,Statement!$V$2:$V$501,"Petrol"))</f>
        <v/>
      </c>
      <c r="D42" s="44" t="str">
        <f aca="false">IF(Vans!$G$29="","",SUMIFS(Statement!$G$2:$G$501,Statement!$R$2:$R$501,Vans!$G$29,Statement!$V$2:$V$501,"AdBlue"))</f>
        <v/>
      </c>
      <c r="E42" s="45" t="str">
        <f aca="false">IF(Vans!$G$29="","",SUMIFS(Statement!$H$2:$H$501,Statement!$R$2:$R$501,Vans!$G$29))</f>
        <v/>
      </c>
      <c r="F42" s="43" t="str">
        <f aca="false">IF(Vans!$G$29="","",SUMIFS(Statement!$AD$2:$AD$501,Statement!$R$2:$R$501,Vans!$G$29))</f>
        <v/>
      </c>
      <c r="G42" s="43" t="str">
        <f aca="false">IF(Vans!$G$29="","",SUMIFS(Statement!$AD$2:$AD$501,Statement!$R$2:$R$501,Vans!$G$29)-COUNTIFS(Statement!$R$2:$R$501,Vans!$G$29,Statement!$AD$2:$AD$501,1,Statement!$M$2:$M$501,"Explained")-COUNTIFS(Statement!$R$2:$R$501,Vans!$G$29,Statement!$AD$2:$AD$501,1,Statement!$M$2:$M$501,"Confirmed misuse"))</f>
        <v/>
      </c>
      <c r="H42" s="43" t="str">
        <f aca="false">IF(Vans!$G$29="","",COUNTIFS(Statement!$R$2:$R$501,Vans!$G$29,Statement!$AD$2:$AD$501,1,Statement!$M$2:$M$501,"Confirmed misuse"))</f>
        <v/>
      </c>
    </row>
    <row r="43" customFormat="false" ht="15" hidden="false" customHeight="false" outlineLevel="0" collapsed="false">
      <c r="A43" s="42" t="str">
        <f aca="false">IF(Vans!$A$30="","",Vans!$A$30)</f>
        <v/>
      </c>
      <c r="B43" s="43" t="str">
        <f aca="false">IF(Vans!$G$30="","",COUNTIFS(Statement!$R$2:$R$501,Vans!$G$30))</f>
        <v/>
      </c>
      <c r="C43" s="44" t="str">
        <f aca="false">IF(Vans!$G$30="","",SUMIFS(Statement!$G$2:$G$501,Statement!$R$2:$R$501,Vans!$G$30,Statement!$V$2:$V$501,"Diesel")+SUMIFS(Statement!$G$2:$G$501,Statement!$R$2:$R$501,Vans!$G$30,Statement!$V$2:$V$501,"Petrol"))</f>
        <v/>
      </c>
      <c r="D43" s="44" t="str">
        <f aca="false">IF(Vans!$G$30="","",SUMIFS(Statement!$G$2:$G$501,Statement!$R$2:$R$501,Vans!$G$30,Statement!$V$2:$V$501,"AdBlue"))</f>
        <v/>
      </c>
      <c r="E43" s="45" t="str">
        <f aca="false">IF(Vans!$G$30="","",SUMIFS(Statement!$H$2:$H$501,Statement!$R$2:$R$501,Vans!$G$30))</f>
        <v/>
      </c>
      <c r="F43" s="43" t="str">
        <f aca="false">IF(Vans!$G$30="","",SUMIFS(Statement!$AD$2:$AD$501,Statement!$R$2:$R$501,Vans!$G$30))</f>
        <v/>
      </c>
      <c r="G43" s="43" t="str">
        <f aca="false">IF(Vans!$G$30="","",SUMIFS(Statement!$AD$2:$AD$501,Statement!$R$2:$R$501,Vans!$G$30)-COUNTIFS(Statement!$R$2:$R$501,Vans!$G$30,Statement!$AD$2:$AD$501,1,Statement!$M$2:$M$501,"Explained")-COUNTIFS(Statement!$R$2:$R$501,Vans!$G$30,Statement!$AD$2:$AD$501,1,Statement!$M$2:$M$501,"Confirmed misuse"))</f>
        <v/>
      </c>
      <c r="H43" s="43" t="str">
        <f aca="false">IF(Vans!$G$30="","",COUNTIFS(Statement!$R$2:$R$501,Vans!$G$30,Statement!$AD$2:$AD$501,1,Statement!$M$2:$M$501,"Confirmed misuse"))</f>
        <v/>
      </c>
    </row>
    <row r="44" customFormat="false" ht="15" hidden="false" customHeight="false" outlineLevel="0" collapsed="false">
      <c r="A44" s="42" t="str">
        <f aca="false">IF(Vans!$A$31="","",Vans!$A$31)</f>
        <v/>
      </c>
      <c r="B44" s="43" t="str">
        <f aca="false">IF(Vans!$G$31="","",COUNTIFS(Statement!$R$2:$R$501,Vans!$G$31))</f>
        <v/>
      </c>
      <c r="C44" s="44" t="str">
        <f aca="false">IF(Vans!$G$31="","",SUMIFS(Statement!$G$2:$G$501,Statement!$R$2:$R$501,Vans!$G$31,Statement!$V$2:$V$501,"Diesel")+SUMIFS(Statement!$G$2:$G$501,Statement!$R$2:$R$501,Vans!$G$31,Statement!$V$2:$V$501,"Petrol"))</f>
        <v/>
      </c>
      <c r="D44" s="44" t="str">
        <f aca="false">IF(Vans!$G$31="","",SUMIFS(Statement!$G$2:$G$501,Statement!$R$2:$R$501,Vans!$G$31,Statement!$V$2:$V$501,"AdBlue"))</f>
        <v/>
      </c>
      <c r="E44" s="45" t="str">
        <f aca="false">IF(Vans!$G$31="","",SUMIFS(Statement!$H$2:$H$501,Statement!$R$2:$R$501,Vans!$G$31))</f>
        <v/>
      </c>
      <c r="F44" s="43" t="str">
        <f aca="false">IF(Vans!$G$31="","",SUMIFS(Statement!$AD$2:$AD$501,Statement!$R$2:$R$501,Vans!$G$31))</f>
        <v/>
      </c>
      <c r="G44" s="43" t="str">
        <f aca="false">IF(Vans!$G$31="","",SUMIFS(Statement!$AD$2:$AD$501,Statement!$R$2:$R$501,Vans!$G$31)-COUNTIFS(Statement!$R$2:$R$501,Vans!$G$31,Statement!$AD$2:$AD$501,1,Statement!$M$2:$M$501,"Explained")-COUNTIFS(Statement!$R$2:$R$501,Vans!$G$31,Statement!$AD$2:$AD$501,1,Statement!$M$2:$M$501,"Confirmed misuse"))</f>
        <v/>
      </c>
      <c r="H44" s="43" t="str">
        <f aca="false">IF(Vans!$G$31="","",COUNTIFS(Statement!$R$2:$R$501,Vans!$G$31,Statement!$AD$2:$AD$501,1,Statement!$M$2:$M$501,"Confirmed misuse"))</f>
        <v/>
      </c>
    </row>
    <row r="45" customFormat="false" ht="15" hidden="false" customHeight="false" outlineLevel="0" collapsed="false">
      <c r="A45" s="42" t="str">
        <f aca="false">IF(Vans!$A$32="","",Vans!$A$32)</f>
        <v/>
      </c>
      <c r="B45" s="43" t="str">
        <f aca="false">IF(Vans!$G$32="","",COUNTIFS(Statement!$R$2:$R$501,Vans!$G$32))</f>
        <v/>
      </c>
      <c r="C45" s="44" t="str">
        <f aca="false">IF(Vans!$G$32="","",SUMIFS(Statement!$G$2:$G$501,Statement!$R$2:$R$501,Vans!$G$32,Statement!$V$2:$V$501,"Diesel")+SUMIFS(Statement!$G$2:$G$501,Statement!$R$2:$R$501,Vans!$G$32,Statement!$V$2:$V$501,"Petrol"))</f>
        <v/>
      </c>
      <c r="D45" s="44" t="str">
        <f aca="false">IF(Vans!$G$32="","",SUMIFS(Statement!$G$2:$G$501,Statement!$R$2:$R$501,Vans!$G$32,Statement!$V$2:$V$501,"AdBlue"))</f>
        <v/>
      </c>
      <c r="E45" s="45" t="str">
        <f aca="false">IF(Vans!$G$32="","",SUMIFS(Statement!$H$2:$H$501,Statement!$R$2:$R$501,Vans!$G$32))</f>
        <v/>
      </c>
      <c r="F45" s="43" t="str">
        <f aca="false">IF(Vans!$G$32="","",SUMIFS(Statement!$AD$2:$AD$501,Statement!$R$2:$R$501,Vans!$G$32))</f>
        <v/>
      </c>
      <c r="G45" s="43" t="str">
        <f aca="false">IF(Vans!$G$32="","",SUMIFS(Statement!$AD$2:$AD$501,Statement!$R$2:$R$501,Vans!$G$32)-COUNTIFS(Statement!$R$2:$R$501,Vans!$G$32,Statement!$AD$2:$AD$501,1,Statement!$M$2:$M$501,"Explained")-COUNTIFS(Statement!$R$2:$R$501,Vans!$G$32,Statement!$AD$2:$AD$501,1,Statement!$M$2:$M$501,"Confirmed misuse"))</f>
        <v/>
      </c>
      <c r="H45" s="43" t="str">
        <f aca="false">IF(Vans!$G$32="","",COUNTIFS(Statement!$R$2:$R$501,Vans!$G$32,Statement!$AD$2:$AD$501,1,Statement!$M$2:$M$501,"Confirmed misuse"))</f>
        <v/>
      </c>
    </row>
    <row r="46" customFormat="false" ht="15" hidden="false" customHeight="false" outlineLevel="0" collapsed="false">
      <c r="A46" s="42" t="str">
        <f aca="false">IF(Vans!$A$33="","",Vans!$A$33)</f>
        <v/>
      </c>
      <c r="B46" s="43" t="str">
        <f aca="false">IF(Vans!$G$33="","",COUNTIFS(Statement!$R$2:$R$501,Vans!$G$33))</f>
        <v/>
      </c>
      <c r="C46" s="44" t="str">
        <f aca="false">IF(Vans!$G$33="","",SUMIFS(Statement!$G$2:$G$501,Statement!$R$2:$R$501,Vans!$G$33,Statement!$V$2:$V$501,"Diesel")+SUMIFS(Statement!$G$2:$G$501,Statement!$R$2:$R$501,Vans!$G$33,Statement!$V$2:$V$501,"Petrol"))</f>
        <v/>
      </c>
      <c r="D46" s="44" t="str">
        <f aca="false">IF(Vans!$G$33="","",SUMIFS(Statement!$G$2:$G$501,Statement!$R$2:$R$501,Vans!$G$33,Statement!$V$2:$V$501,"AdBlue"))</f>
        <v/>
      </c>
      <c r="E46" s="45" t="str">
        <f aca="false">IF(Vans!$G$33="","",SUMIFS(Statement!$H$2:$H$501,Statement!$R$2:$R$501,Vans!$G$33))</f>
        <v/>
      </c>
      <c r="F46" s="43" t="str">
        <f aca="false">IF(Vans!$G$33="","",SUMIFS(Statement!$AD$2:$AD$501,Statement!$R$2:$R$501,Vans!$G$33))</f>
        <v/>
      </c>
      <c r="G46" s="43" t="str">
        <f aca="false">IF(Vans!$G$33="","",SUMIFS(Statement!$AD$2:$AD$501,Statement!$R$2:$R$501,Vans!$G$33)-COUNTIFS(Statement!$R$2:$R$501,Vans!$G$33,Statement!$AD$2:$AD$501,1,Statement!$M$2:$M$501,"Explained")-COUNTIFS(Statement!$R$2:$R$501,Vans!$G$33,Statement!$AD$2:$AD$501,1,Statement!$M$2:$M$501,"Confirmed misuse"))</f>
        <v/>
      </c>
      <c r="H46" s="43" t="str">
        <f aca="false">IF(Vans!$G$33="","",COUNTIFS(Statement!$R$2:$R$501,Vans!$G$33,Statement!$AD$2:$AD$501,1,Statement!$M$2:$M$501,"Confirmed misuse"))</f>
        <v/>
      </c>
    </row>
    <row r="47" customFormat="false" ht="15" hidden="false" customHeight="false" outlineLevel="0" collapsed="false">
      <c r="A47" s="42" t="str">
        <f aca="false">IF(Vans!$A$34="","",Vans!$A$34)</f>
        <v/>
      </c>
      <c r="B47" s="43" t="str">
        <f aca="false">IF(Vans!$G$34="","",COUNTIFS(Statement!$R$2:$R$501,Vans!$G$34))</f>
        <v/>
      </c>
      <c r="C47" s="44" t="str">
        <f aca="false">IF(Vans!$G$34="","",SUMIFS(Statement!$G$2:$G$501,Statement!$R$2:$R$501,Vans!$G$34,Statement!$V$2:$V$501,"Diesel")+SUMIFS(Statement!$G$2:$G$501,Statement!$R$2:$R$501,Vans!$G$34,Statement!$V$2:$V$501,"Petrol"))</f>
        <v/>
      </c>
      <c r="D47" s="44" t="str">
        <f aca="false">IF(Vans!$G$34="","",SUMIFS(Statement!$G$2:$G$501,Statement!$R$2:$R$501,Vans!$G$34,Statement!$V$2:$V$501,"AdBlue"))</f>
        <v/>
      </c>
      <c r="E47" s="45" t="str">
        <f aca="false">IF(Vans!$G$34="","",SUMIFS(Statement!$H$2:$H$501,Statement!$R$2:$R$501,Vans!$G$34))</f>
        <v/>
      </c>
      <c r="F47" s="43" t="str">
        <f aca="false">IF(Vans!$G$34="","",SUMIFS(Statement!$AD$2:$AD$501,Statement!$R$2:$R$501,Vans!$G$34))</f>
        <v/>
      </c>
      <c r="G47" s="43" t="str">
        <f aca="false">IF(Vans!$G$34="","",SUMIFS(Statement!$AD$2:$AD$501,Statement!$R$2:$R$501,Vans!$G$34)-COUNTIFS(Statement!$R$2:$R$501,Vans!$G$34,Statement!$AD$2:$AD$501,1,Statement!$M$2:$M$501,"Explained")-COUNTIFS(Statement!$R$2:$R$501,Vans!$G$34,Statement!$AD$2:$AD$501,1,Statement!$M$2:$M$501,"Confirmed misuse"))</f>
        <v/>
      </c>
      <c r="H47" s="43" t="str">
        <f aca="false">IF(Vans!$G$34="","",COUNTIFS(Statement!$R$2:$R$501,Vans!$G$34,Statement!$AD$2:$AD$501,1,Statement!$M$2:$M$501,"Confirmed misuse"))</f>
        <v/>
      </c>
    </row>
    <row r="48" customFormat="false" ht="15" hidden="false" customHeight="false" outlineLevel="0" collapsed="false">
      <c r="A48" s="42" t="str">
        <f aca="false">IF(Vans!$A$35="","",Vans!$A$35)</f>
        <v/>
      </c>
      <c r="B48" s="43" t="str">
        <f aca="false">IF(Vans!$G$35="","",COUNTIFS(Statement!$R$2:$R$501,Vans!$G$35))</f>
        <v/>
      </c>
      <c r="C48" s="44" t="str">
        <f aca="false">IF(Vans!$G$35="","",SUMIFS(Statement!$G$2:$G$501,Statement!$R$2:$R$501,Vans!$G$35,Statement!$V$2:$V$501,"Diesel")+SUMIFS(Statement!$G$2:$G$501,Statement!$R$2:$R$501,Vans!$G$35,Statement!$V$2:$V$501,"Petrol"))</f>
        <v/>
      </c>
      <c r="D48" s="44" t="str">
        <f aca="false">IF(Vans!$G$35="","",SUMIFS(Statement!$G$2:$G$501,Statement!$R$2:$R$501,Vans!$G$35,Statement!$V$2:$V$501,"AdBlue"))</f>
        <v/>
      </c>
      <c r="E48" s="45" t="str">
        <f aca="false">IF(Vans!$G$35="","",SUMIFS(Statement!$H$2:$H$501,Statement!$R$2:$R$501,Vans!$G$35))</f>
        <v/>
      </c>
      <c r="F48" s="43" t="str">
        <f aca="false">IF(Vans!$G$35="","",SUMIFS(Statement!$AD$2:$AD$501,Statement!$R$2:$R$501,Vans!$G$35))</f>
        <v/>
      </c>
      <c r="G48" s="43" t="str">
        <f aca="false">IF(Vans!$G$35="","",SUMIFS(Statement!$AD$2:$AD$501,Statement!$R$2:$R$501,Vans!$G$35)-COUNTIFS(Statement!$R$2:$R$501,Vans!$G$35,Statement!$AD$2:$AD$501,1,Statement!$M$2:$M$501,"Explained")-COUNTIFS(Statement!$R$2:$R$501,Vans!$G$35,Statement!$AD$2:$AD$501,1,Statement!$M$2:$M$501,"Confirmed misuse"))</f>
        <v/>
      </c>
      <c r="H48" s="43" t="str">
        <f aca="false">IF(Vans!$G$35="","",COUNTIFS(Statement!$R$2:$R$501,Vans!$G$35,Statement!$AD$2:$AD$501,1,Statement!$M$2:$M$501,"Confirmed misuse"))</f>
        <v/>
      </c>
    </row>
    <row r="49" customFormat="false" ht="15" hidden="false" customHeight="false" outlineLevel="0" collapsed="false">
      <c r="A49" s="42" t="str">
        <f aca="false">IF(Vans!$A$36="","",Vans!$A$36)</f>
        <v/>
      </c>
      <c r="B49" s="43" t="str">
        <f aca="false">IF(Vans!$G$36="","",COUNTIFS(Statement!$R$2:$R$501,Vans!$G$36))</f>
        <v/>
      </c>
      <c r="C49" s="44" t="str">
        <f aca="false">IF(Vans!$G$36="","",SUMIFS(Statement!$G$2:$G$501,Statement!$R$2:$R$501,Vans!$G$36,Statement!$V$2:$V$501,"Diesel")+SUMIFS(Statement!$G$2:$G$501,Statement!$R$2:$R$501,Vans!$G$36,Statement!$V$2:$V$501,"Petrol"))</f>
        <v/>
      </c>
      <c r="D49" s="44" t="str">
        <f aca="false">IF(Vans!$G$36="","",SUMIFS(Statement!$G$2:$G$501,Statement!$R$2:$R$501,Vans!$G$36,Statement!$V$2:$V$501,"AdBlue"))</f>
        <v/>
      </c>
      <c r="E49" s="45" t="str">
        <f aca="false">IF(Vans!$G$36="","",SUMIFS(Statement!$H$2:$H$501,Statement!$R$2:$R$501,Vans!$G$36))</f>
        <v/>
      </c>
      <c r="F49" s="43" t="str">
        <f aca="false">IF(Vans!$G$36="","",SUMIFS(Statement!$AD$2:$AD$501,Statement!$R$2:$R$501,Vans!$G$36))</f>
        <v/>
      </c>
      <c r="G49" s="43" t="str">
        <f aca="false">IF(Vans!$G$36="","",SUMIFS(Statement!$AD$2:$AD$501,Statement!$R$2:$R$501,Vans!$G$36)-COUNTIFS(Statement!$R$2:$R$501,Vans!$G$36,Statement!$AD$2:$AD$501,1,Statement!$M$2:$M$501,"Explained")-COUNTIFS(Statement!$R$2:$R$501,Vans!$G$36,Statement!$AD$2:$AD$501,1,Statement!$M$2:$M$501,"Confirmed misuse"))</f>
        <v/>
      </c>
      <c r="H49" s="43" t="str">
        <f aca="false">IF(Vans!$G$36="","",COUNTIFS(Statement!$R$2:$R$501,Vans!$G$36,Statement!$AD$2:$AD$501,1,Statement!$M$2:$M$501,"Confirmed misuse"))</f>
        <v/>
      </c>
    </row>
    <row r="50" customFormat="false" ht="15" hidden="false" customHeight="false" outlineLevel="0" collapsed="false">
      <c r="A50" s="42" t="str">
        <f aca="false">IF(Vans!$A$37="","",Vans!$A$37)</f>
        <v/>
      </c>
      <c r="B50" s="43" t="str">
        <f aca="false">IF(Vans!$G$37="","",COUNTIFS(Statement!$R$2:$R$501,Vans!$G$37))</f>
        <v/>
      </c>
      <c r="C50" s="44" t="str">
        <f aca="false">IF(Vans!$G$37="","",SUMIFS(Statement!$G$2:$G$501,Statement!$R$2:$R$501,Vans!$G$37,Statement!$V$2:$V$501,"Diesel")+SUMIFS(Statement!$G$2:$G$501,Statement!$R$2:$R$501,Vans!$G$37,Statement!$V$2:$V$501,"Petrol"))</f>
        <v/>
      </c>
      <c r="D50" s="44" t="str">
        <f aca="false">IF(Vans!$G$37="","",SUMIFS(Statement!$G$2:$G$501,Statement!$R$2:$R$501,Vans!$G$37,Statement!$V$2:$V$501,"AdBlue"))</f>
        <v/>
      </c>
      <c r="E50" s="45" t="str">
        <f aca="false">IF(Vans!$G$37="","",SUMIFS(Statement!$H$2:$H$501,Statement!$R$2:$R$501,Vans!$G$37))</f>
        <v/>
      </c>
      <c r="F50" s="43" t="str">
        <f aca="false">IF(Vans!$G$37="","",SUMIFS(Statement!$AD$2:$AD$501,Statement!$R$2:$R$501,Vans!$G$37))</f>
        <v/>
      </c>
      <c r="G50" s="43" t="str">
        <f aca="false">IF(Vans!$G$37="","",SUMIFS(Statement!$AD$2:$AD$501,Statement!$R$2:$R$501,Vans!$G$37)-COUNTIFS(Statement!$R$2:$R$501,Vans!$G$37,Statement!$AD$2:$AD$501,1,Statement!$M$2:$M$501,"Explained")-COUNTIFS(Statement!$R$2:$R$501,Vans!$G$37,Statement!$AD$2:$AD$501,1,Statement!$M$2:$M$501,"Confirmed misuse"))</f>
        <v/>
      </c>
      <c r="H50" s="43" t="str">
        <f aca="false">IF(Vans!$G$37="","",COUNTIFS(Statement!$R$2:$R$501,Vans!$G$37,Statement!$AD$2:$AD$501,1,Statement!$M$2:$M$501,"Confirmed misuse"))</f>
        <v/>
      </c>
    </row>
    <row r="51" customFormat="false" ht="15" hidden="false" customHeight="false" outlineLevel="0" collapsed="false">
      <c r="A51" s="42" t="str">
        <f aca="false">IF(Vans!$A$38="","",Vans!$A$38)</f>
        <v/>
      </c>
      <c r="B51" s="43" t="str">
        <f aca="false">IF(Vans!$G$38="","",COUNTIFS(Statement!$R$2:$R$501,Vans!$G$38))</f>
        <v/>
      </c>
      <c r="C51" s="44" t="str">
        <f aca="false">IF(Vans!$G$38="","",SUMIFS(Statement!$G$2:$G$501,Statement!$R$2:$R$501,Vans!$G$38,Statement!$V$2:$V$501,"Diesel")+SUMIFS(Statement!$G$2:$G$501,Statement!$R$2:$R$501,Vans!$G$38,Statement!$V$2:$V$501,"Petrol"))</f>
        <v/>
      </c>
      <c r="D51" s="44" t="str">
        <f aca="false">IF(Vans!$G$38="","",SUMIFS(Statement!$G$2:$G$501,Statement!$R$2:$R$501,Vans!$G$38,Statement!$V$2:$V$501,"AdBlue"))</f>
        <v/>
      </c>
      <c r="E51" s="45" t="str">
        <f aca="false">IF(Vans!$G$38="","",SUMIFS(Statement!$H$2:$H$501,Statement!$R$2:$R$501,Vans!$G$38))</f>
        <v/>
      </c>
      <c r="F51" s="43" t="str">
        <f aca="false">IF(Vans!$G$38="","",SUMIFS(Statement!$AD$2:$AD$501,Statement!$R$2:$R$501,Vans!$G$38))</f>
        <v/>
      </c>
      <c r="G51" s="43" t="str">
        <f aca="false">IF(Vans!$G$38="","",SUMIFS(Statement!$AD$2:$AD$501,Statement!$R$2:$R$501,Vans!$G$38)-COUNTIFS(Statement!$R$2:$R$501,Vans!$G$38,Statement!$AD$2:$AD$501,1,Statement!$M$2:$M$501,"Explained")-COUNTIFS(Statement!$R$2:$R$501,Vans!$G$38,Statement!$AD$2:$AD$501,1,Statement!$M$2:$M$501,"Confirmed misuse"))</f>
        <v/>
      </c>
      <c r="H51" s="43" t="str">
        <f aca="false">IF(Vans!$G$38="","",COUNTIFS(Statement!$R$2:$R$501,Vans!$G$38,Statement!$AD$2:$AD$501,1,Statement!$M$2:$M$501,"Confirmed misuse"))</f>
        <v/>
      </c>
    </row>
    <row r="52" customFormat="false" ht="15" hidden="false" customHeight="false" outlineLevel="0" collapsed="false">
      <c r="A52" s="42" t="str">
        <f aca="false">IF(Vans!$A$39="","",Vans!$A$39)</f>
        <v/>
      </c>
      <c r="B52" s="43" t="str">
        <f aca="false">IF(Vans!$G$39="","",COUNTIFS(Statement!$R$2:$R$501,Vans!$G$39))</f>
        <v/>
      </c>
      <c r="C52" s="44" t="str">
        <f aca="false">IF(Vans!$G$39="","",SUMIFS(Statement!$G$2:$G$501,Statement!$R$2:$R$501,Vans!$G$39,Statement!$V$2:$V$501,"Diesel")+SUMIFS(Statement!$G$2:$G$501,Statement!$R$2:$R$501,Vans!$G$39,Statement!$V$2:$V$501,"Petrol"))</f>
        <v/>
      </c>
      <c r="D52" s="44" t="str">
        <f aca="false">IF(Vans!$G$39="","",SUMIFS(Statement!$G$2:$G$501,Statement!$R$2:$R$501,Vans!$G$39,Statement!$V$2:$V$501,"AdBlue"))</f>
        <v/>
      </c>
      <c r="E52" s="45" t="str">
        <f aca="false">IF(Vans!$G$39="","",SUMIFS(Statement!$H$2:$H$501,Statement!$R$2:$R$501,Vans!$G$39))</f>
        <v/>
      </c>
      <c r="F52" s="43" t="str">
        <f aca="false">IF(Vans!$G$39="","",SUMIFS(Statement!$AD$2:$AD$501,Statement!$R$2:$R$501,Vans!$G$39))</f>
        <v/>
      </c>
      <c r="G52" s="43" t="str">
        <f aca="false">IF(Vans!$G$39="","",SUMIFS(Statement!$AD$2:$AD$501,Statement!$R$2:$R$501,Vans!$G$39)-COUNTIFS(Statement!$R$2:$R$501,Vans!$G$39,Statement!$AD$2:$AD$501,1,Statement!$M$2:$M$501,"Explained")-COUNTIFS(Statement!$R$2:$R$501,Vans!$G$39,Statement!$AD$2:$AD$501,1,Statement!$M$2:$M$501,"Confirmed misuse"))</f>
        <v/>
      </c>
      <c r="H52" s="43" t="str">
        <f aca="false">IF(Vans!$G$39="","",COUNTIFS(Statement!$R$2:$R$501,Vans!$G$39,Statement!$AD$2:$AD$501,1,Statement!$M$2:$M$501,"Confirmed misuse"))</f>
        <v/>
      </c>
    </row>
    <row r="53" customFormat="false" ht="15" hidden="false" customHeight="false" outlineLevel="0" collapsed="false">
      <c r="A53" s="42" t="str">
        <f aca="false">IF(Vans!$A$40="","",Vans!$A$40)</f>
        <v/>
      </c>
      <c r="B53" s="43" t="str">
        <f aca="false">IF(Vans!$G$40="","",COUNTIFS(Statement!$R$2:$R$501,Vans!$G$40))</f>
        <v/>
      </c>
      <c r="C53" s="44" t="str">
        <f aca="false">IF(Vans!$G$40="","",SUMIFS(Statement!$G$2:$G$501,Statement!$R$2:$R$501,Vans!$G$40,Statement!$V$2:$V$501,"Diesel")+SUMIFS(Statement!$G$2:$G$501,Statement!$R$2:$R$501,Vans!$G$40,Statement!$V$2:$V$501,"Petrol"))</f>
        <v/>
      </c>
      <c r="D53" s="44" t="str">
        <f aca="false">IF(Vans!$G$40="","",SUMIFS(Statement!$G$2:$G$501,Statement!$R$2:$R$501,Vans!$G$40,Statement!$V$2:$V$501,"AdBlue"))</f>
        <v/>
      </c>
      <c r="E53" s="45" t="str">
        <f aca="false">IF(Vans!$G$40="","",SUMIFS(Statement!$H$2:$H$501,Statement!$R$2:$R$501,Vans!$G$40))</f>
        <v/>
      </c>
      <c r="F53" s="43" t="str">
        <f aca="false">IF(Vans!$G$40="","",SUMIFS(Statement!$AD$2:$AD$501,Statement!$R$2:$R$501,Vans!$G$40))</f>
        <v/>
      </c>
      <c r="G53" s="43" t="str">
        <f aca="false">IF(Vans!$G$40="","",SUMIFS(Statement!$AD$2:$AD$501,Statement!$R$2:$R$501,Vans!$G$40)-COUNTIFS(Statement!$R$2:$R$501,Vans!$G$40,Statement!$AD$2:$AD$501,1,Statement!$M$2:$M$501,"Explained")-COUNTIFS(Statement!$R$2:$R$501,Vans!$G$40,Statement!$AD$2:$AD$501,1,Statement!$M$2:$M$501,"Confirmed misuse"))</f>
        <v/>
      </c>
      <c r="H53" s="43" t="str">
        <f aca="false">IF(Vans!$G$40="","",COUNTIFS(Statement!$R$2:$R$501,Vans!$G$40,Statement!$AD$2:$AD$501,1,Statement!$M$2:$M$501,"Confirmed misuse"))</f>
        <v/>
      </c>
    </row>
    <row r="54" customFormat="false" ht="15" hidden="false" customHeight="false" outlineLevel="0" collapsed="false">
      <c r="A54" s="42" t="str">
        <f aca="false">IF(Vans!$A$41="","",Vans!$A$41)</f>
        <v/>
      </c>
      <c r="B54" s="43" t="str">
        <f aca="false">IF(Vans!$G$41="","",COUNTIFS(Statement!$R$2:$R$501,Vans!$G$41))</f>
        <v/>
      </c>
      <c r="C54" s="44" t="str">
        <f aca="false">IF(Vans!$G$41="","",SUMIFS(Statement!$G$2:$G$501,Statement!$R$2:$R$501,Vans!$G$41,Statement!$V$2:$V$501,"Diesel")+SUMIFS(Statement!$G$2:$G$501,Statement!$R$2:$R$501,Vans!$G$41,Statement!$V$2:$V$501,"Petrol"))</f>
        <v/>
      </c>
      <c r="D54" s="44" t="str">
        <f aca="false">IF(Vans!$G$41="","",SUMIFS(Statement!$G$2:$G$501,Statement!$R$2:$R$501,Vans!$G$41,Statement!$V$2:$V$501,"AdBlue"))</f>
        <v/>
      </c>
      <c r="E54" s="45" t="str">
        <f aca="false">IF(Vans!$G$41="","",SUMIFS(Statement!$H$2:$H$501,Statement!$R$2:$R$501,Vans!$G$41))</f>
        <v/>
      </c>
      <c r="F54" s="43" t="str">
        <f aca="false">IF(Vans!$G$41="","",SUMIFS(Statement!$AD$2:$AD$501,Statement!$R$2:$R$501,Vans!$G$41))</f>
        <v/>
      </c>
      <c r="G54" s="43" t="str">
        <f aca="false">IF(Vans!$G$41="","",SUMIFS(Statement!$AD$2:$AD$501,Statement!$R$2:$R$501,Vans!$G$41)-COUNTIFS(Statement!$R$2:$R$501,Vans!$G$41,Statement!$AD$2:$AD$501,1,Statement!$M$2:$M$501,"Explained")-COUNTIFS(Statement!$R$2:$R$501,Vans!$G$41,Statement!$AD$2:$AD$501,1,Statement!$M$2:$M$501,"Confirmed misuse"))</f>
        <v/>
      </c>
      <c r="H54" s="43" t="str">
        <f aca="false">IF(Vans!$G$41="","",COUNTIFS(Statement!$R$2:$R$501,Vans!$G$41,Statement!$AD$2:$AD$501,1,Statement!$M$2:$M$501,"Confirmed misuse"))</f>
        <v/>
      </c>
    </row>
    <row r="55" customFormat="false" ht="15" hidden="false" customHeight="false" outlineLevel="0" collapsed="false">
      <c r="A55" s="42" t="str">
        <f aca="false">IF(Vans!$A$42="","",Vans!$A$42)</f>
        <v/>
      </c>
      <c r="B55" s="43" t="str">
        <f aca="false">IF(Vans!$G$42="","",COUNTIFS(Statement!$R$2:$R$501,Vans!$G$42))</f>
        <v/>
      </c>
      <c r="C55" s="44" t="str">
        <f aca="false">IF(Vans!$G$42="","",SUMIFS(Statement!$G$2:$G$501,Statement!$R$2:$R$501,Vans!$G$42,Statement!$V$2:$V$501,"Diesel")+SUMIFS(Statement!$G$2:$G$501,Statement!$R$2:$R$501,Vans!$G$42,Statement!$V$2:$V$501,"Petrol"))</f>
        <v/>
      </c>
      <c r="D55" s="44" t="str">
        <f aca="false">IF(Vans!$G$42="","",SUMIFS(Statement!$G$2:$G$501,Statement!$R$2:$R$501,Vans!$G$42,Statement!$V$2:$V$501,"AdBlue"))</f>
        <v/>
      </c>
      <c r="E55" s="45" t="str">
        <f aca="false">IF(Vans!$G$42="","",SUMIFS(Statement!$H$2:$H$501,Statement!$R$2:$R$501,Vans!$G$42))</f>
        <v/>
      </c>
      <c r="F55" s="43" t="str">
        <f aca="false">IF(Vans!$G$42="","",SUMIFS(Statement!$AD$2:$AD$501,Statement!$R$2:$R$501,Vans!$G$42))</f>
        <v/>
      </c>
      <c r="G55" s="43" t="str">
        <f aca="false">IF(Vans!$G$42="","",SUMIFS(Statement!$AD$2:$AD$501,Statement!$R$2:$R$501,Vans!$G$42)-COUNTIFS(Statement!$R$2:$R$501,Vans!$G$42,Statement!$AD$2:$AD$501,1,Statement!$M$2:$M$501,"Explained")-COUNTIFS(Statement!$R$2:$R$501,Vans!$G$42,Statement!$AD$2:$AD$501,1,Statement!$M$2:$M$501,"Confirmed misuse"))</f>
        <v/>
      </c>
      <c r="H55" s="43" t="str">
        <f aca="false">IF(Vans!$G$42="","",COUNTIFS(Statement!$R$2:$R$501,Vans!$G$42,Statement!$AD$2:$AD$501,1,Statement!$M$2:$M$501,"Confirmed misuse"))</f>
        <v/>
      </c>
    </row>
    <row r="56" customFormat="false" ht="15" hidden="false" customHeight="false" outlineLevel="0" collapsed="false">
      <c r="A56" s="42" t="str">
        <f aca="false">IF(Vans!$A$43="","",Vans!$A$43)</f>
        <v/>
      </c>
      <c r="B56" s="43" t="str">
        <f aca="false">IF(Vans!$G$43="","",COUNTIFS(Statement!$R$2:$R$501,Vans!$G$43))</f>
        <v/>
      </c>
      <c r="C56" s="44" t="str">
        <f aca="false">IF(Vans!$G$43="","",SUMIFS(Statement!$G$2:$G$501,Statement!$R$2:$R$501,Vans!$G$43,Statement!$V$2:$V$501,"Diesel")+SUMIFS(Statement!$G$2:$G$501,Statement!$R$2:$R$501,Vans!$G$43,Statement!$V$2:$V$501,"Petrol"))</f>
        <v/>
      </c>
      <c r="D56" s="44" t="str">
        <f aca="false">IF(Vans!$G$43="","",SUMIFS(Statement!$G$2:$G$501,Statement!$R$2:$R$501,Vans!$G$43,Statement!$V$2:$V$501,"AdBlue"))</f>
        <v/>
      </c>
      <c r="E56" s="45" t="str">
        <f aca="false">IF(Vans!$G$43="","",SUMIFS(Statement!$H$2:$H$501,Statement!$R$2:$R$501,Vans!$G$43))</f>
        <v/>
      </c>
      <c r="F56" s="43" t="str">
        <f aca="false">IF(Vans!$G$43="","",SUMIFS(Statement!$AD$2:$AD$501,Statement!$R$2:$R$501,Vans!$G$43))</f>
        <v/>
      </c>
      <c r="G56" s="43" t="str">
        <f aca="false">IF(Vans!$G$43="","",SUMIFS(Statement!$AD$2:$AD$501,Statement!$R$2:$R$501,Vans!$G$43)-COUNTIFS(Statement!$R$2:$R$501,Vans!$G$43,Statement!$AD$2:$AD$501,1,Statement!$M$2:$M$501,"Explained")-COUNTIFS(Statement!$R$2:$R$501,Vans!$G$43,Statement!$AD$2:$AD$501,1,Statement!$M$2:$M$501,"Confirmed misuse"))</f>
        <v/>
      </c>
      <c r="H56" s="43" t="str">
        <f aca="false">IF(Vans!$G$43="","",COUNTIFS(Statement!$R$2:$R$501,Vans!$G$43,Statement!$AD$2:$AD$501,1,Statement!$M$2:$M$501,"Confirmed misuse"))</f>
        <v/>
      </c>
    </row>
    <row r="57" customFormat="false" ht="15" hidden="false" customHeight="false" outlineLevel="0" collapsed="false">
      <c r="A57" s="42" t="str">
        <f aca="false">IF(Vans!$A$44="","",Vans!$A$44)</f>
        <v/>
      </c>
      <c r="B57" s="43" t="str">
        <f aca="false">IF(Vans!$G$44="","",COUNTIFS(Statement!$R$2:$R$501,Vans!$G$44))</f>
        <v/>
      </c>
      <c r="C57" s="44" t="str">
        <f aca="false">IF(Vans!$G$44="","",SUMIFS(Statement!$G$2:$G$501,Statement!$R$2:$R$501,Vans!$G$44,Statement!$V$2:$V$501,"Diesel")+SUMIFS(Statement!$G$2:$G$501,Statement!$R$2:$R$501,Vans!$G$44,Statement!$V$2:$V$501,"Petrol"))</f>
        <v/>
      </c>
      <c r="D57" s="44" t="str">
        <f aca="false">IF(Vans!$G$44="","",SUMIFS(Statement!$G$2:$G$501,Statement!$R$2:$R$501,Vans!$G$44,Statement!$V$2:$V$501,"AdBlue"))</f>
        <v/>
      </c>
      <c r="E57" s="45" t="str">
        <f aca="false">IF(Vans!$G$44="","",SUMIFS(Statement!$H$2:$H$501,Statement!$R$2:$R$501,Vans!$G$44))</f>
        <v/>
      </c>
      <c r="F57" s="43" t="str">
        <f aca="false">IF(Vans!$G$44="","",SUMIFS(Statement!$AD$2:$AD$501,Statement!$R$2:$R$501,Vans!$G$44))</f>
        <v/>
      </c>
      <c r="G57" s="43" t="str">
        <f aca="false">IF(Vans!$G$44="","",SUMIFS(Statement!$AD$2:$AD$501,Statement!$R$2:$R$501,Vans!$G$44)-COUNTIFS(Statement!$R$2:$R$501,Vans!$G$44,Statement!$AD$2:$AD$501,1,Statement!$M$2:$M$501,"Explained")-COUNTIFS(Statement!$R$2:$R$501,Vans!$G$44,Statement!$AD$2:$AD$501,1,Statement!$M$2:$M$501,"Confirmed misuse"))</f>
        <v/>
      </c>
      <c r="H57" s="43" t="str">
        <f aca="false">IF(Vans!$G$44="","",COUNTIFS(Statement!$R$2:$R$501,Vans!$G$44,Statement!$AD$2:$AD$501,1,Statement!$M$2:$M$501,"Confirmed misuse"))</f>
        <v/>
      </c>
    </row>
    <row r="58" customFormat="false" ht="15" hidden="false" customHeight="false" outlineLevel="0" collapsed="false">
      <c r="A58" s="42" t="str">
        <f aca="false">IF(Vans!$A$45="","",Vans!$A$45)</f>
        <v/>
      </c>
      <c r="B58" s="43" t="str">
        <f aca="false">IF(Vans!$G$45="","",COUNTIFS(Statement!$R$2:$R$501,Vans!$G$45))</f>
        <v/>
      </c>
      <c r="C58" s="44" t="str">
        <f aca="false">IF(Vans!$G$45="","",SUMIFS(Statement!$G$2:$G$501,Statement!$R$2:$R$501,Vans!$G$45,Statement!$V$2:$V$501,"Diesel")+SUMIFS(Statement!$G$2:$G$501,Statement!$R$2:$R$501,Vans!$G$45,Statement!$V$2:$V$501,"Petrol"))</f>
        <v/>
      </c>
      <c r="D58" s="44" t="str">
        <f aca="false">IF(Vans!$G$45="","",SUMIFS(Statement!$G$2:$G$501,Statement!$R$2:$R$501,Vans!$G$45,Statement!$V$2:$V$501,"AdBlue"))</f>
        <v/>
      </c>
      <c r="E58" s="45" t="str">
        <f aca="false">IF(Vans!$G$45="","",SUMIFS(Statement!$H$2:$H$501,Statement!$R$2:$R$501,Vans!$G$45))</f>
        <v/>
      </c>
      <c r="F58" s="43" t="str">
        <f aca="false">IF(Vans!$G$45="","",SUMIFS(Statement!$AD$2:$AD$501,Statement!$R$2:$R$501,Vans!$G$45))</f>
        <v/>
      </c>
      <c r="G58" s="43" t="str">
        <f aca="false">IF(Vans!$G$45="","",SUMIFS(Statement!$AD$2:$AD$501,Statement!$R$2:$R$501,Vans!$G$45)-COUNTIFS(Statement!$R$2:$R$501,Vans!$G$45,Statement!$AD$2:$AD$501,1,Statement!$M$2:$M$501,"Explained")-COUNTIFS(Statement!$R$2:$R$501,Vans!$G$45,Statement!$AD$2:$AD$501,1,Statement!$M$2:$M$501,"Confirmed misuse"))</f>
        <v/>
      </c>
      <c r="H58" s="43" t="str">
        <f aca="false">IF(Vans!$G$45="","",COUNTIFS(Statement!$R$2:$R$501,Vans!$G$45,Statement!$AD$2:$AD$501,1,Statement!$M$2:$M$501,"Confirmed misuse"))</f>
        <v/>
      </c>
    </row>
    <row r="59" customFormat="false" ht="15" hidden="false" customHeight="false" outlineLevel="0" collapsed="false">
      <c r="A59" s="42" t="str">
        <f aca="false">IF(Vans!$A$46="","",Vans!$A$46)</f>
        <v/>
      </c>
      <c r="B59" s="43" t="str">
        <f aca="false">IF(Vans!$G$46="","",COUNTIFS(Statement!$R$2:$R$501,Vans!$G$46))</f>
        <v/>
      </c>
      <c r="C59" s="44" t="str">
        <f aca="false">IF(Vans!$G$46="","",SUMIFS(Statement!$G$2:$G$501,Statement!$R$2:$R$501,Vans!$G$46,Statement!$V$2:$V$501,"Diesel")+SUMIFS(Statement!$G$2:$G$501,Statement!$R$2:$R$501,Vans!$G$46,Statement!$V$2:$V$501,"Petrol"))</f>
        <v/>
      </c>
      <c r="D59" s="44" t="str">
        <f aca="false">IF(Vans!$G$46="","",SUMIFS(Statement!$G$2:$G$501,Statement!$R$2:$R$501,Vans!$G$46,Statement!$V$2:$V$501,"AdBlue"))</f>
        <v/>
      </c>
      <c r="E59" s="45" t="str">
        <f aca="false">IF(Vans!$G$46="","",SUMIFS(Statement!$H$2:$H$501,Statement!$R$2:$R$501,Vans!$G$46))</f>
        <v/>
      </c>
      <c r="F59" s="43" t="str">
        <f aca="false">IF(Vans!$G$46="","",SUMIFS(Statement!$AD$2:$AD$501,Statement!$R$2:$R$501,Vans!$G$46))</f>
        <v/>
      </c>
      <c r="G59" s="43" t="str">
        <f aca="false">IF(Vans!$G$46="","",SUMIFS(Statement!$AD$2:$AD$501,Statement!$R$2:$R$501,Vans!$G$46)-COUNTIFS(Statement!$R$2:$R$501,Vans!$G$46,Statement!$AD$2:$AD$501,1,Statement!$M$2:$M$501,"Explained")-COUNTIFS(Statement!$R$2:$R$501,Vans!$G$46,Statement!$AD$2:$AD$501,1,Statement!$M$2:$M$501,"Confirmed misuse"))</f>
        <v/>
      </c>
      <c r="H59" s="43" t="str">
        <f aca="false">IF(Vans!$G$46="","",COUNTIFS(Statement!$R$2:$R$501,Vans!$G$46,Statement!$AD$2:$AD$501,1,Statement!$M$2:$M$501,"Confirmed misuse"))</f>
        <v/>
      </c>
    </row>
    <row r="60" customFormat="false" ht="15" hidden="false" customHeight="false" outlineLevel="0" collapsed="false">
      <c r="A60" s="42" t="str">
        <f aca="false">IF(Vans!$A$47="","",Vans!$A$47)</f>
        <v/>
      </c>
      <c r="B60" s="43" t="str">
        <f aca="false">IF(Vans!$G$47="","",COUNTIFS(Statement!$R$2:$R$501,Vans!$G$47))</f>
        <v/>
      </c>
      <c r="C60" s="44" t="str">
        <f aca="false">IF(Vans!$G$47="","",SUMIFS(Statement!$G$2:$G$501,Statement!$R$2:$R$501,Vans!$G$47,Statement!$V$2:$V$501,"Diesel")+SUMIFS(Statement!$G$2:$G$501,Statement!$R$2:$R$501,Vans!$G$47,Statement!$V$2:$V$501,"Petrol"))</f>
        <v/>
      </c>
      <c r="D60" s="44" t="str">
        <f aca="false">IF(Vans!$G$47="","",SUMIFS(Statement!$G$2:$G$501,Statement!$R$2:$R$501,Vans!$G$47,Statement!$V$2:$V$501,"AdBlue"))</f>
        <v/>
      </c>
      <c r="E60" s="45" t="str">
        <f aca="false">IF(Vans!$G$47="","",SUMIFS(Statement!$H$2:$H$501,Statement!$R$2:$R$501,Vans!$G$47))</f>
        <v/>
      </c>
      <c r="F60" s="43" t="str">
        <f aca="false">IF(Vans!$G$47="","",SUMIFS(Statement!$AD$2:$AD$501,Statement!$R$2:$R$501,Vans!$G$47))</f>
        <v/>
      </c>
      <c r="G60" s="43" t="str">
        <f aca="false">IF(Vans!$G$47="","",SUMIFS(Statement!$AD$2:$AD$501,Statement!$R$2:$R$501,Vans!$G$47)-COUNTIFS(Statement!$R$2:$R$501,Vans!$G$47,Statement!$AD$2:$AD$501,1,Statement!$M$2:$M$501,"Explained")-COUNTIFS(Statement!$R$2:$R$501,Vans!$G$47,Statement!$AD$2:$AD$501,1,Statement!$M$2:$M$501,"Confirmed misuse"))</f>
        <v/>
      </c>
      <c r="H60" s="43" t="str">
        <f aca="false">IF(Vans!$G$47="","",COUNTIFS(Statement!$R$2:$R$501,Vans!$G$47,Statement!$AD$2:$AD$501,1,Statement!$M$2:$M$501,"Confirmed misuse"))</f>
        <v/>
      </c>
    </row>
    <row r="61" customFormat="false" ht="15" hidden="false" customHeight="false" outlineLevel="0" collapsed="false">
      <c r="A61" s="42" t="str">
        <f aca="false">IF(Vans!$A$48="","",Vans!$A$48)</f>
        <v/>
      </c>
      <c r="B61" s="43" t="str">
        <f aca="false">IF(Vans!$G$48="","",COUNTIFS(Statement!$R$2:$R$501,Vans!$G$48))</f>
        <v/>
      </c>
      <c r="C61" s="44" t="str">
        <f aca="false">IF(Vans!$G$48="","",SUMIFS(Statement!$G$2:$G$501,Statement!$R$2:$R$501,Vans!$G$48,Statement!$V$2:$V$501,"Diesel")+SUMIFS(Statement!$G$2:$G$501,Statement!$R$2:$R$501,Vans!$G$48,Statement!$V$2:$V$501,"Petrol"))</f>
        <v/>
      </c>
      <c r="D61" s="44" t="str">
        <f aca="false">IF(Vans!$G$48="","",SUMIFS(Statement!$G$2:$G$501,Statement!$R$2:$R$501,Vans!$G$48,Statement!$V$2:$V$501,"AdBlue"))</f>
        <v/>
      </c>
      <c r="E61" s="45" t="str">
        <f aca="false">IF(Vans!$G$48="","",SUMIFS(Statement!$H$2:$H$501,Statement!$R$2:$R$501,Vans!$G$48))</f>
        <v/>
      </c>
      <c r="F61" s="43" t="str">
        <f aca="false">IF(Vans!$G$48="","",SUMIFS(Statement!$AD$2:$AD$501,Statement!$R$2:$R$501,Vans!$G$48))</f>
        <v/>
      </c>
      <c r="G61" s="43" t="str">
        <f aca="false">IF(Vans!$G$48="","",SUMIFS(Statement!$AD$2:$AD$501,Statement!$R$2:$R$501,Vans!$G$48)-COUNTIFS(Statement!$R$2:$R$501,Vans!$G$48,Statement!$AD$2:$AD$501,1,Statement!$M$2:$M$501,"Explained")-COUNTIFS(Statement!$R$2:$R$501,Vans!$G$48,Statement!$AD$2:$AD$501,1,Statement!$M$2:$M$501,"Confirmed misuse"))</f>
        <v/>
      </c>
      <c r="H61" s="43" t="str">
        <f aca="false">IF(Vans!$G$48="","",COUNTIFS(Statement!$R$2:$R$501,Vans!$G$48,Statement!$AD$2:$AD$501,1,Statement!$M$2:$M$501,"Confirmed misuse"))</f>
        <v/>
      </c>
    </row>
    <row r="62" customFormat="false" ht="15" hidden="false" customHeight="false" outlineLevel="0" collapsed="false">
      <c r="A62" s="42" t="str">
        <f aca="false">IF(Vans!$A$49="","",Vans!$A$49)</f>
        <v/>
      </c>
      <c r="B62" s="43" t="str">
        <f aca="false">IF(Vans!$G$49="","",COUNTIFS(Statement!$R$2:$R$501,Vans!$G$49))</f>
        <v/>
      </c>
      <c r="C62" s="44" t="str">
        <f aca="false">IF(Vans!$G$49="","",SUMIFS(Statement!$G$2:$G$501,Statement!$R$2:$R$501,Vans!$G$49,Statement!$V$2:$V$501,"Diesel")+SUMIFS(Statement!$G$2:$G$501,Statement!$R$2:$R$501,Vans!$G$49,Statement!$V$2:$V$501,"Petrol"))</f>
        <v/>
      </c>
      <c r="D62" s="44" t="str">
        <f aca="false">IF(Vans!$G$49="","",SUMIFS(Statement!$G$2:$G$501,Statement!$R$2:$R$501,Vans!$G$49,Statement!$V$2:$V$501,"AdBlue"))</f>
        <v/>
      </c>
      <c r="E62" s="45" t="str">
        <f aca="false">IF(Vans!$G$49="","",SUMIFS(Statement!$H$2:$H$501,Statement!$R$2:$R$501,Vans!$G$49))</f>
        <v/>
      </c>
      <c r="F62" s="43" t="str">
        <f aca="false">IF(Vans!$G$49="","",SUMIFS(Statement!$AD$2:$AD$501,Statement!$R$2:$R$501,Vans!$G$49))</f>
        <v/>
      </c>
      <c r="G62" s="43" t="str">
        <f aca="false">IF(Vans!$G$49="","",SUMIFS(Statement!$AD$2:$AD$501,Statement!$R$2:$R$501,Vans!$G$49)-COUNTIFS(Statement!$R$2:$R$501,Vans!$G$49,Statement!$AD$2:$AD$501,1,Statement!$M$2:$M$501,"Explained")-COUNTIFS(Statement!$R$2:$R$501,Vans!$G$49,Statement!$AD$2:$AD$501,1,Statement!$M$2:$M$501,"Confirmed misuse"))</f>
        <v/>
      </c>
      <c r="H62" s="43" t="str">
        <f aca="false">IF(Vans!$G$49="","",COUNTIFS(Statement!$R$2:$R$501,Vans!$G$49,Statement!$AD$2:$AD$501,1,Statement!$M$2:$M$501,"Confirmed misuse"))</f>
        <v/>
      </c>
    </row>
    <row r="63" customFormat="false" ht="15" hidden="false" customHeight="false" outlineLevel="0" collapsed="false">
      <c r="A63" s="42" t="str">
        <f aca="false">IF(Vans!$A$50="","",Vans!$A$50)</f>
        <v/>
      </c>
      <c r="B63" s="43" t="str">
        <f aca="false">IF(Vans!$G$50="","",COUNTIFS(Statement!$R$2:$R$501,Vans!$G$50))</f>
        <v/>
      </c>
      <c r="C63" s="44" t="str">
        <f aca="false">IF(Vans!$G$50="","",SUMIFS(Statement!$G$2:$G$501,Statement!$R$2:$R$501,Vans!$G$50,Statement!$V$2:$V$501,"Diesel")+SUMIFS(Statement!$G$2:$G$501,Statement!$R$2:$R$501,Vans!$G$50,Statement!$V$2:$V$501,"Petrol"))</f>
        <v/>
      </c>
      <c r="D63" s="44" t="str">
        <f aca="false">IF(Vans!$G$50="","",SUMIFS(Statement!$G$2:$G$501,Statement!$R$2:$R$501,Vans!$G$50,Statement!$V$2:$V$501,"AdBlue"))</f>
        <v/>
      </c>
      <c r="E63" s="45" t="str">
        <f aca="false">IF(Vans!$G$50="","",SUMIFS(Statement!$H$2:$H$501,Statement!$R$2:$R$501,Vans!$G$50))</f>
        <v/>
      </c>
      <c r="F63" s="43" t="str">
        <f aca="false">IF(Vans!$G$50="","",SUMIFS(Statement!$AD$2:$AD$501,Statement!$R$2:$R$501,Vans!$G$50))</f>
        <v/>
      </c>
      <c r="G63" s="43" t="str">
        <f aca="false">IF(Vans!$G$50="","",SUMIFS(Statement!$AD$2:$AD$501,Statement!$R$2:$R$501,Vans!$G$50)-COUNTIFS(Statement!$R$2:$R$501,Vans!$G$50,Statement!$AD$2:$AD$501,1,Statement!$M$2:$M$501,"Explained")-COUNTIFS(Statement!$R$2:$R$501,Vans!$G$50,Statement!$AD$2:$AD$501,1,Statement!$M$2:$M$501,"Confirmed misuse"))</f>
        <v/>
      </c>
      <c r="H63" s="43" t="str">
        <f aca="false">IF(Vans!$G$50="","",COUNTIFS(Statement!$R$2:$R$501,Vans!$G$50,Statement!$AD$2:$AD$501,1,Statement!$M$2:$M$501,"Confirmed misuse"))</f>
        <v/>
      </c>
    </row>
    <row r="64" customFormat="false" ht="15" hidden="false" customHeight="false" outlineLevel="0" collapsed="false">
      <c r="A64" s="42" t="str">
        <f aca="false">IF(Vans!$A$51="","",Vans!$A$51)</f>
        <v/>
      </c>
      <c r="B64" s="43" t="str">
        <f aca="false">IF(Vans!$G$51="","",COUNTIFS(Statement!$R$2:$R$501,Vans!$G$51))</f>
        <v/>
      </c>
      <c r="C64" s="44" t="str">
        <f aca="false">IF(Vans!$G$51="","",SUMIFS(Statement!$G$2:$G$501,Statement!$R$2:$R$501,Vans!$G$51,Statement!$V$2:$V$501,"Diesel")+SUMIFS(Statement!$G$2:$G$501,Statement!$R$2:$R$501,Vans!$G$51,Statement!$V$2:$V$501,"Petrol"))</f>
        <v/>
      </c>
      <c r="D64" s="44" t="str">
        <f aca="false">IF(Vans!$G$51="","",SUMIFS(Statement!$G$2:$G$501,Statement!$R$2:$R$501,Vans!$G$51,Statement!$V$2:$V$501,"AdBlue"))</f>
        <v/>
      </c>
      <c r="E64" s="45" t="str">
        <f aca="false">IF(Vans!$G$51="","",SUMIFS(Statement!$H$2:$H$501,Statement!$R$2:$R$501,Vans!$G$51))</f>
        <v/>
      </c>
      <c r="F64" s="43" t="str">
        <f aca="false">IF(Vans!$G$51="","",SUMIFS(Statement!$AD$2:$AD$501,Statement!$R$2:$R$501,Vans!$G$51))</f>
        <v/>
      </c>
      <c r="G64" s="43" t="str">
        <f aca="false">IF(Vans!$G$51="","",SUMIFS(Statement!$AD$2:$AD$501,Statement!$R$2:$R$501,Vans!$G$51)-COUNTIFS(Statement!$R$2:$R$501,Vans!$G$51,Statement!$AD$2:$AD$501,1,Statement!$M$2:$M$501,"Explained")-COUNTIFS(Statement!$R$2:$R$501,Vans!$G$51,Statement!$AD$2:$AD$501,1,Statement!$M$2:$M$501,"Confirmed misuse"))</f>
        <v/>
      </c>
      <c r="H64" s="43" t="str">
        <f aca="false">IF(Vans!$G$51="","",COUNTIFS(Statement!$R$2:$R$501,Vans!$G$51,Statement!$AD$2:$AD$501,1,Statement!$M$2:$M$501,"Confirmed misuse"))</f>
        <v/>
      </c>
    </row>
    <row r="65" customFormat="false" ht="15" hidden="false" customHeight="false" outlineLevel="0" collapsed="false">
      <c r="A65" s="46" t="s">
        <v>121</v>
      </c>
      <c r="B65" s="47" t="n">
        <f aca="false">SUM(Statement!$AE$2:$AE$501)-SUM(B15:B64)</f>
        <v>0</v>
      </c>
      <c r="C65" s="48"/>
      <c r="D65" s="48"/>
      <c r="E65" s="49" t="n">
        <f aca="false">SUM(Statement!$H$2:$H$501)-SUM(E15:E64)</f>
        <v>0</v>
      </c>
      <c r="F65" s="48"/>
      <c r="G65" s="48"/>
      <c r="H65" s="4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2026-10-11T14:06:04Z</dcterms:created>
  <dc:creator>openpyxl</dc:creator>
  <dc:description/>
  <dc:language>en-US</dc:language>
  <cp:lastModifiedBy/>
  <dcterms:modified xsi:type="dcterms:W3CDTF">2026-10-11T14:06:06Z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